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2020-01-1 - Stavba sport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'2020-01-1 - Stavba sporto...'!$C$89:$K$248</definedName>
    <definedName name="_xlnm.Print_Area" localSheetId="1">'2020-01-1 - Stavba sporto...'!$C$4:$J$39,'2020-01-1 - Stavba sporto...'!$C$45:$J$71,'2020-01-1 - Stavba sporto...'!$C$77:$K$248</definedName>
    <definedName name="_xlnm.Print_Titles" localSheetId="1">'2020-01-1 - Stavba sporto...'!$89:$89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47"/>
  <c r="BH247"/>
  <c r="BG247"/>
  <c r="BF247"/>
  <c r="T247"/>
  <c r="T246"/>
  <c r="T245"/>
  <c r="R247"/>
  <c r="R246"/>
  <c r="R245"/>
  <c r="P247"/>
  <c r="P246"/>
  <c r="P245"/>
  <c r="BK247"/>
  <c r="BK246"/>
  <c r="J246"/>
  <c r="BK245"/>
  <c r="J245"/>
  <c r="J247"/>
  <c r="BE247"/>
  <c r="J70"/>
  <c r="J69"/>
  <c r="BI244"/>
  <c r="BH244"/>
  <c r="BG244"/>
  <c r="BF244"/>
  <c r="T244"/>
  <c r="T243"/>
  <c r="R244"/>
  <c r="R243"/>
  <c r="P244"/>
  <c r="P243"/>
  <c r="BK244"/>
  <c r="BK243"/>
  <c r="J243"/>
  <c r="J244"/>
  <c r="BE244"/>
  <c r="J68"/>
  <c r="BI239"/>
  <c r="BH239"/>
  <c r="BG239"/>
  <c r="BF239"/>
  <c r="T239"/>
  <c r="T238"/>
  <c r="R239"/>
  <c r="R238"/>
  <c r="P239"/>
  <c r="P238"/>
  <c r="BK239"/>
  <c r="BK238"/>
  <c r="J238"/>
  <c r="J239"/>
  <c r="BE239"/>
  <c r="J67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T222"/>
  <c r="R223"/>
  <c r="R222"/>
  <c r="P223"/>
  <c r="P222"/>
  <c r="BK223"/>
  <c r="BK222"/>
  <c r="J222"/>
  <c r="J223"/>
  <c r="BE223"/>
  <c r="J66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T211"/>
  <c r="R212"/>
  <c r="R211"/>
  <c r="P212"/>
  <c r="P211"/>
  <c r="BK212"/>
  <c r="BK211"/>
  <c r="J211"/>
  <c r="J212"/>
  <c r="BE212"/>
  <c r="J65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64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T192"/>
  <c r="R193"/>
  <c r="R192"/>
  <c r="P193"/>
  <c r="P192"/>
  <c r="BK193"/>
  <c r="BK192"/>
  <c r="J192"/>
  <c r="J193"/>
  <c r="BE193"/>
  <c r="J6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7"/>
  <c r="BH157"/>
  <c r="BG157"/>
  <c r="BF157"/>
  <c r="T157"/>
  <c r="T156"/>
  <c r="R157"/>
  <c r="R156"/>
  <c r="P157"/>
  <c r="P156"/>
  <c r="BK157"/>
  <c r="BK156"/>
  <c r="J156"/>
  <c r="J157"/>
  <c r="BE157"/>
  <c r="J6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3"/>
  <c r="BH103"/>
  <c r="BG103"/>
  <c r="BF103"/>
  <c r="T103"/>
  <c r="R103"/>
  <c r="P103"/>
  <c r="BK103"/>
  <c r="J103"/>
  <c r="BE103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<sst xmlns="http://schemas.openxmlformats.org/spreadsheetml/2006/main">
  <si>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</si>
  <si>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</si>
  <si>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</si>
  <si>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</si>
  <si>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</si>
  <si>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{b152d2b9-dad5-4504-a8b8-c9c38e0e91d9}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</si>
  <si>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</si>
  <si>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</si>
  <si>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</si>
  <si>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</si>
  <si>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</si>
  <si>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</si>
  <si>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</si>
  <si>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</si>
  <si>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</si>
  <si>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</si>
  <si>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</si>
  <si>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prostoru na p.p. 2232/2, k.ú. Rychnov n. Kn.</t>
  </si>
  <si>
    <t>KSO:</t>
  </si>
  <si>
    <t>CC-CZ:</t>
  </si>
  <si>
    <t>Místo:</t>
  </si>
  <si>
    <t>Rychnov nad Kněžnou</t>
  </si>
  <si>
    <t>Datum:</t>
  </si>
  <si>
    <t>17. 1. 2020</t>
  </si>
  <si>
    <t>Zadavatel:</t>
  </si>
  <si>
    <t>IČ:</t>
  </si>
  <si>
    <t>00275336</t>
  </si>
  <si>
    <t>Město Rychnov nad Kněžnou</t>
  </si>
  <si>
    <t>DIČ:</t>
  </si>
  <si>
    <t>Uchazeč:</t>
  </si>
  <si>
    <t>Vyplň údaj</t>
  </si>
  <si>
    <t>Projektant:</t>
  </si>
  <si>
    <t>63614545</t>
  </si>
  <si>
    <t xml:space="preserve">Jaroslav Krunčík, Javornice 176 </t>
  </si>
  <si>
    <t>True</t>
  </si>
  <si>
    <t>Zpracovatel:</t>
  </si>
  <si>
    <t>Jaroslav Krunčík, Javornice 176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</si>
  <si>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</si>
  <si>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</si>
  <si>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</si>
  <si>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</si>
  <si>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</si>
  <si>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</si>
  <si>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</si>
  <si>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</si>
  <si>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</si>
  <si>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</si>
  <si>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</si>
  <si>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</si>
  <si>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</si>
  <si>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</si>
  <si>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</si>
  <si>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</si>
  <si>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</si>
  <si>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</si>
  <si>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</si>
  <si>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</si>
  <si>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</si>
  <si>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</si>
  <si>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</si>
  <si>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</si>
  <si>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</si>
  <si>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</si>
  <si>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</si>
  <si>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</si>
  <si>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</si>
  <si>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</si>
  <si>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</si>
  <si>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</si>
  <si>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</si>
  <si>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</si>
  <si>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</si>
  <si>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</si>
  <si>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</si>
  <si>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</si>
  <si>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</si>
  <si>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</si>
  <si>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2020-01-1</t>
  </si>
  <si>
    <t>Stavba sportovní plochy</t>
  </si>
  <si>
    <t>STA</t>
  </si>
  <si>
    <t>1</t>
  </si>
  <si>
    <t>{de60a797-fd23-47e0-b87f-7bf7973115ef}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</si>
  <si>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</si>
  <si>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</si>
  <si>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</si>
  <si>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</si>
  <si>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</si>
  <si>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</si>
  <si>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</si>
  <si>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</si>
  <si>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</si>
  <si>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</si>
  <si>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</si>
  <si>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</si>
  <si>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</si>
  <si>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</si>
  <si>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</si>
  <si>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</si>
  <si>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</si>
  <si>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</si>
  <si>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</si>
  <si>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</si>
  <si>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</si>
  <si>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</si>
  <si>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</si>
  <si>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</si>
  <si>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</si>
  <si>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</si>
  <si>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</si>
  <si>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</si>
  <si>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</si>
  <si>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</si>
  <si>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</si>
  <si>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</si>
  <si>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</si>
  <si>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</si>
  <si>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</si>
  <si>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</si>
  <si>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</si>
  <si>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111211131</t>
  </si>
  <si>
    <t>Spálení listnatého klestu se snášením D do 30 cm ve svahu do 1:3</t>
  </si>
  <si>
    <t>kus</t>
  </si>
  <si>
    <t>CS ÚRS 2019 01</t>
  </si>
  <si>
    <t>4</t>
  </si>
  <si>
    <t>2103533506</t>
  </si>
  <si>
    <t>112151015</t>
  </si>
  <si>
    <t>Volné kácení stromů s rozřezáním a odvětvením D kmene do 600 mm</t>
  </si>
  <si>
    <t>1952711499</t>
  </si>
  <si>
    <t>3</t>
  </si>
  <si>
    <t>122201102</t>
  </si>
  <si>
    <t>Odkopávky a prokopávky nezapažené v hornině tř. 3 objem do 1000 m3</t>
  </si>
  <si>
    <t>m3</t>
  </si>
  <si>
    <t>173877981</t>
  </si>
  <si>
    <t>VV</t>
  </si>
  <si>
    <t xml:space="preserve">840*0,352  "hřiště</t>
  </si>
  <si>
    <t>80,33*0,302 "klidová zóna</t>
  </si>
  <si>
    <t>Mezisoučet</t>
  </si>
  <si>
    <t xml:space="preserve">0,55*3,5*3,5  "břeh potoka</t>
  </si>
  <si>
    <t xml:space="preserve">0,3*6*4  "sklad</t>
  </si>
  <si>
    <t>Součet</t>
  </si>
  <si>
    <t>132201101</t>
  </si>
  <si>
    <t>Hloubení rýh š do 600 mm v hornině tř. 3 objemu do 100 m3</t>
  </si>
  <si>
    <t>-1418988204</t>
  </si>
  <si>
    <t xml:space="preserve">0,3*1,2*(27,682+39,688+48,302+16,97)   "Drenáže</t>
  </si>
  <si>
    <t>0,3*1,2*(42,631+31,269+19,253+7,432+39,182)</t>
  </si>
  <si>
    <t xml:space="preserve">0,3*0,352*(5,5+17,5+30+42,5+31,25+17,5+5) "odpočet HTÚ </t>
  </si>
  <si>
    <t xml:space="preserve">-0,3*0,302*(2,5+3,5)  "odpočet HTÚ klidová zóna</t>
  </si>
  <si>
    <t xml:space="preserve">0,6*1,4*(5,310+12,834+10,50)  "kanalizace do potoka</t>
  </si>
  <si>
    <t>5</t>
  </si>
  <si>
    <t>133201101</t>
  </si>
  <si>
    <t>Hloubení šachet v hornině tř. 3 objemu do 100 m3</t>
  </si>
  <si>
    <t>225125723</t>
  </si>
  <si>
    <t xml:space="preserve">0,6*0,6*1,5*(10+3+4+9)  "sloupky</t>
  </si>
  <si>
    <t xml:space="preserve">0,6*0,6*1,5*14   "vzpěry</t>
  </si>
  <si>
    <t>6</t>
  </si>
  <si>
    <t>133201109</t>
  </si>
  <si>
    <t>Příplatek za lepivost u hloubení šachet v hornině tř. 3</t>
  </si>
  <si>
    <t>-1629176152</t>
  </si>
  <si>
    <t>7</t>
  </si>
  <si>
    <t>161101101</t>
  </si>
  <si>
    <t>Svislé přemístění výkopku z horniny tř. 1 až 4 hl výkopu do 2,5 m</t>
  </si>
  <si>
    <t>-658933467</t>
  </si>
  <si>
    <t>8</t>
  </si>
  <si>
    <t>162701102</t>
  </si>
  <si>
    <t>Vodorovné přemístění do 7000 m výkopku/sypaniny z horniny tř. 1 až 4</t>
  </si>
  <si>
    <t>-1442255163</t>
  </si>
  <si>
    <t>333,878</t>
  </si>
  <si>
    <t>137,345-64,345</t>
  </si>
  <si>
    <t>21,6</t>
  </si>
  <si>
    <t>9</t>
  </si>
  <si>
    <t>171201201</t>
  </si>
  <si>
    <t>Uložení sypaniny na skládky</t>
  </si>
  <si>
    <t>-672941742</t>
  </si>
  <si>
    <t>10</t>
  </si>
  <si>
    <t>171201202</t>
  </si>
  <si>
    <t>Skládkovné - uložení na skládku Města RK - bez poplatku</t>
  </si>
  <si>
    <t>t</t>
  </si>
  <si>
    <t>-790009170</t>
  </si>
  <si>
    <t>428,478*1,7</t>
  </si>
  <si>
    <t>11</t>
  </si>
  <si>
    <t>175151101</t>
  </si>
  <si>
    <t>Obsypání potrubí strojně sypaninou bez prohození, uloženou do 3 m</t>
  </si>
  <si>
    <t>1855861691</t>
  </si>
  <si>
    <t xml:space="preserve">0,6*1,4*(5,105+19,05+3,6)  "kanalizace do potoka</t>
  </si>
  <si>
    <t xml:space="preserve">-0,3*0,8*(27,682+39,688+48,302+16,97)   "Drenáže výplň</t>
  </si>
  <si>
    <t>-0,3*0,8*(42,631+31,269+19,253+7,432+39,182)</t>
  </si>
  <si>
    <t xml:space="preserve">-0,6*0,4*(5,31+12,834+10,50)  "kanalizace obsyp</t>
  </si>
  <si>
    <t>12</t>
  </si>
  <si>
    <t>M</t>
  </si>
  <si>
    <t>58337400-1</t>
  </si>
  <si>
    <t>zemina vytěžená na místě</t>
  </si>
  <si>
    <t>-1948864942</t>
  </si>
  <si>
    <t>13</t>
  </si>
  <si>
    <t>-1739174389</t>
  </si>
  <si>
    <t>0,6*0,3*(5,31+12,834+10,50)</t>
  </si>
  <si>
    <t>14</t>
  </si>
  <si>
    <t>58331351</t>
  </si>
  <si>
    <t>kamenivo těžené drobné frakce 0/4</t>
  </si>
  <si>
    <t>1127357533</t>
  </si>
  <si>
    <t>5,156*2 'Přepočtené koeficientem množství</t>
  </si>
  <si>
    <t>181301111</t>
  </si>
  <si>
    <t>Rozprostření ornice tl vrstvy do 100 mm pl přes 500 m2 v rovině nebo ve svahu do 1:5</t>
  </si>
  <si>
    <t>m2</t>
  </si>
  <si>
    <t>-338596751</t>
  </si>
  <si>
    <t>3178-840-80,33</t>
  </si>
  <si>
    <t>16</t>
  </si>
  <si>
    <t>181451121</t>
  </si>
  <si>
    <t>Založení lučního trávníku výsevem plochy přes 1000 m2 v rovině a ve svahu do 1:5</t>
  </si>
  <si>
    <t>1569134600</t>
  </si>
  <si>
    <t>17</t>
  </si>
  <si>
    <t>00572470</t>
  </si>
  <si>
    <t>osivo směs travní univerzál</t>
  </si>
  <si>
    <t>kg</t>
  </si>
  <si>
    <t>-143207628</t>
  </si>
  <si>
    <t>2257,67*0,015 'Přepočtené koeficientem množství</t>
  </si>
  <si>
    <t>18</t>
  </si>
  <si>
    <t>181951102</t>
  </si>
  <si>
    <t>Úprava pláně v hornině tř. 1 až 4 se zhutněním</t>
  </si>
  <si>
    <t>-1332318867</t>
  </si>
  <si>
    <t>P</t>
  </si>
  <si>
    <t xml:space="preserve">Poznámka k položce:_x000d_
Stávající plocha, hrubě upravená_x000d_
-vyrovnání, zhutnění </t>
  </si>
  <si>
    <t xml:space="preserve">3178    "celková plocha</t>
  </si>
  <si>
    <t xml:space="preserve">840  "plocha hřiště po odtěžení</t>
  </si>
  <si>
    <t>Zakládání</t>
  </si>
  <si>
    <t>19</t>
  </si>
  <si>
    <t>211561111</t>
  </si>
  <si>
    <t>Výplň odvodňovacích žeber nebo trativodů kamenivem hrubým drceným frakce 4 až 16 mm</t>
  </si>
  <si>
    <t>379640103</t>
  </si>
  <si>
    <t>Poznámka k položce:_x000d_
drcené kamenivo 8/16</t>
  </si>
  <si>
    <t xml:space="preserve">0,3*0,8*(27,682+39,688+48,302+16,97)   "Drenáže</t>
  </si>
  <si>
    <t>0,3*0,8*(42,631+31,269+19,253+7,432+39,182)</t>
  </si>
  <si>
    <t>20</t>
  </si>
  <si>
    <t>212572121</t>
  </si>
  <si>
    <t>Lože pro trativody z kameniva drobného těženého</t>
  </si>
  <si>
    <t>1991412678</t>
  </si>
  <si>
    <t xml:space="preserve">0,1*0,3*(27,682+39,688+48,302+16,97)   "Drenáže</t>
  </si>
  <si>
    <t>0,1*0,34*(2,631+31,269+19,253+7,432+39,182)</t>
  </si>
  <si>
    <t>212755214</t>
  </si>
  <si>
    <t>Trativody z drenážních trubek plastových flexibilních D 100 mm bez lože</t>
  </si>
  <si>
    <t>m</t>
  </si>
  <si>
    <t>2033327345</t>
  </si>
  <si>
    <t xml:space="preserve">Poznámka k položce:_x000d_
potrubí obalené technickou textílií  (500g/m2)</t>
  </si>
  <si>
    <t xml:space="preserve">27,682+39,688+48,302+16,97   "Drenáže</t>
  </si>
  <si>
    <t>42,631+31,269+19,253+7,432+39,182</t>
  </si>
  <si>
    <t>22</t>
  </si>
  <si>
    <t>213141111</t>
  </si>
  <si>
    <t>Zřízení vrstvy z geotextilie v rovině nebo ve sklonu do 1:5 š do 3 m</t>
  </si>
  <si>
    <t>971501849</t>
  </si>
  <si>
    <t xml:space="preserve">840  "hřiště</t>
  </si>
  <si>
    <t xml:space="preserve">80,33  "klidová zóna</t>
  </si>
  <si>
    <t>23</t>
  </si>
  <si>
    <t>69311178</t>
  </si>
  <si>
    <t>geotextilie PP s ÚV stabilizací 600g/m2</t>
  </si>
  <si>
    <t>-457798516</t>
  </si>
  <si>
    <t>840*1,15 'Přepočtené koeficientem množství</t>
  </si>
  <si>
    <t>24</t>
  </si>
  <si>
    <t>69311150</t>
  </si>
  <si>
    <t>textilie netkaná separační, ochranná, filtrační, proti prorůstání</t>
  </si>
  <si>
    <t>1850395994</t>
  </si>
  <si>
    <t>80,33*1,15</t>
  </si>
  <si>
    <t>25</t>
  </si>
  <si>
    <t>273313811</t>
  </si>
  <si>
    <t>Základové desky z betonu tř. C 25/30</t>
  </si>
  <si>
    <t>-500191342</t>
  </si>
  <si>
    <t>Poznámka k položce:_x000d_
Beton XF3</t>
  </si>
  <si>
    <t xml:space="preserve">0,25*3,5*3,5+0,3*0,35*3,5  "pod kámen na břehu potoka</t>
  </si>
  <si>
    <t>26</t>
  </si>
  <si>
    <t>274211311</t>
  </si>
  <si>
    <t>Zdivo základových pásů opěrných zdí a valů z lomového kamene na maltu cementovou</t>
  </si>
  <si>
    <t>-1191933860</t>
  </si>
  <si>
    <t>0,3*3,5*3,5</t>
  </si>
  <si>
    <t>27</t>
  </si>
  <si>
    <t>274211392</t>
  </si>
  <si>
    <t>Příplatek k základovým pásům z lomového kamene za jednostranné lícování zdiva</t>
  </si>
  <si>
    <t>331826938</t>
  </si>
  <si>
    <t>28</t>
  </si>
  <si>
    <t>275313711</t>
  </si>
  <si>
    <t>Základové patky z betonu tř. C 20/25</t>
  </si>
  <si>
    <t>72092810</t>
  </si>
  <si>
    <t>29</t>
  </si>
  <si>
    <t>275351121</t>
  </si>
  <si>
    <t>Zřízení bednění základových patek</t>
  </si>
  <si>
    <t>-1340836413</t>
  </si>
  <si>
    <t>0,6*4*0,25*(26+14)</t>
  </si>
  <si>
    <t>30</t>
  </si>
  <si>
    <t>275351122</t>
  </si>
  <si>
    <t>Odstranění bednění základových patek</t>
  </si>
  <si>
    <t>1081536606</t>
  </si>
  <si>
    <t>Svislé a kompletní konstrukce</t>
  </si>
  <si>
    <t>31</t>
  </si>
  <si>
    <t>338171150</t>
  </si>
  <si>
    <t>Osazení plotových sloupků a vzpěr dl. do 6,00 m, do betonových patek</t>
  </si>
  <si>
    <t>ks</t>
  </si>
  <si>
    <t>1655188100</t>
  </si>
  <si>
    <t>26+14</t>
  </si>
  <si>
    <t>32</t>
  </si>
  <si>
    <t>55342257-2</t>
  </si>
  <si>
    <t>sloupek plotový průběžný Pz a komaxitový 6000/63x3 mm</t>
  </si>
  <si>
    <t>862478907</t>
  </si>
  <si>
    <t>33</t>
  </si>
  <si>
    <t>55342275-2</t>
  </si>
  <si>
    <t>vzpěra plotová 54x3 mm včetně krytky s uchem dl. 4000mm</t>
  </si>
  <si>
    <t>1543259675</t>
  </si>
  <si>
    <t>34</t>
  </si>
  <si>
    <t>348401240-2</t>
  </si>
  <si>
    <t>Dodávka a montáž závěsných sítí v= 5,00m</t>
  </si>
  <si>
    <t>-1550818385</t>
  </si>
  <si>
    <t>Poznámka k položce:_x000d_
závěsné sítě zelené, oka 50x50mm, výška 5,00 m, zavěšené na ocelovém lanku</t>
  </si>
  <si>
    <t>32+2+3+4</t>
  </si>
  <si>
    <t>8+8,547+24</t>
  </si>
  <si>
    <t>Vodorovné konstrukce</t>
  </si>
  <si>
    <t>35</t>
  </si>
  <si>
    <t>451572111</t>
  </si>
  <si>
    <t>Lože pod potrubí otevřený výkop z kameniva drobného těženého</t>
  </si>
  <si>
    <t>1451025740</t>
  </si>
  <si>
    <t>0,1*0,6*(5,30+12,834+10,50)</t>
  </si>
  <si>
    <t>36</t>
  </si>
  <si>
    <t>452321151</t>
  </si>
  <si>
    <t>Podkladní desky ze ŽB tř. C 20/25 otevřený výkop</t>
  </si>
  <si>
    <t>-47340024</t>
  </si>
  <si>
    <t>0,15*1,3*1,3</t>
  </si>
  <si>
    <t>37</t>
  </si>
  <si>
    <t>452368211</t>
  </si>
  <si>
    <t>Výztuž podkladních desek nebo bloků nebo pražců otevřený výkop ze svařovaných sítí Kari</t>
  </si>
  <si>
    <t>1576442768</t>
  </si>
  <si>
    <t>3,1*1,3*1,3*1,1/1000</t>
  </si>
  <si>
    <t>Komunikace pozemní</t>
  </si>
  <si>
    <t>38</t>
  </si>
  <si>
    <t>564361121</t>
  </si>
  <si>
    <t>Podklad ploch pro tělovýchovu jedno a dvouvrstvý škvárový tl do 200 mm</t>
  </si>
  <si>
    <t>1731835012</t>
  </si>
  <si>
    <t>39</t>
  </si>
  <si>
    <t>564730011</t>
  </si>
  <si>
    <t>Podklad z kameniva hrubého drceného vel. 8-16 mm tl 100 mm</t>
  </si>
  <si>
    <t>-386457105</t>
  </si>
  <si>
    <t>40</t>
  </si>
  <si>
    <t>564750011</t>
  </si>
  <si>
    <t>Podklad z kameniva hrubého drceného vel. 8-16 mm tl 150 mm</t>
  </si>
  <si>
    <t>-1222960905</t>
  </si>
  <si>
    <t>4*6</t>
  </si>
  <si>
    <t>41</t>
  </si>
  <si>
    <t>571908112</t>
  </si>
  <si>
    <t>Kryt vymývaným dekoračním kamenivem (kačírkem) tl 300 mm</t>
  </si>
  <si>
    <t>-1945163928</t>
  </si>
  <si>
    <t>Poznámka k položce:_x000d_
zrnitost 2-8 mm</t>
  </si>
  <si>
    <t>42</t>
  </si>
  <si>
    <t>584121109</t>
  </si>
  <si>
    <t>Osazení silničních dílců z ŽB do lože z kameniva těženého tl 40 mm plochy do 50 m2</t>
  </si>
  <si>
    <t>1968394676</t>
  </si>
  <si>
    <t>43</t>
  </si>
  <si>
    <t>59381009</t>
  </si>
  <si>
    <t>panel silniční 3,00x1,00x0,15m</t>
  </si>
  <si>
    <t>-1367796105</t>
  </si>
  <si>
    <t>44</t>
  </si>
  <si>
    <t>589116112</t>
  </si>
  <si>
    <t>Kryt ploch pro tělovýchovu jedno a dvouvrstvý z hmot hlinitopísčitých tl do 50 mm</t>
  </si>
  <si>
    <t>1151489051</t>
  </si>
  <si>
    <t>28*30</t>
  </si>
  <si>
    <t>Trubní vedení</t>
  </si>
  <si>
    <t>45</t>
  </si>
  <si>
    <t>871310320</t>
  </si>
  <si>
    <t>Montáž kanalizačního potrubí hladkého plnostěnného SN 12 z polypropylenu DN 150</t>
  </si>
  <si>
    <t>-1421931577</t>
  </si>
  <si>
    <t>5,31+12,834</t>
  </si>
  <si>
    <t>46</t>
  </si>
  <si>
    <t>28617025</t>
  </si>
  <si>
    <t>trubka kanalizační PP plnostěnná třívrstvá DN 150x1000 mm SN 12</t>
  </si>
  <si>
    <t>-541614274</t>
  </si>
  <si>
    <t>18,144*1,06 'Přepočtené koeficientem množství</t>
  </si>
  <si>
    <t>47</t>
  </si>
  <si>
    <t>877315211</t>
  </si>
  <si>
    <t>Montáž tvarovek z tvrdého PVC-systém KG nebo z polypropylenu-systém KG 2000 jednoosé DN 160</t>
  </si>
  <si>
    <t>1250919503</t>
  </si>
  <si>
    <t>48</t>
  </si>
  <si>
    <t>HLE.HL715</t>
  </si>
  <si>
    <t>Automatická zpětná armatura proti vzduté vodě DN160 s vyjímatelnou klapkou z nerezové oceli a krytem k čištění.</t>
  </si>
  <si>
    <t>666250837</t>
  </si>
  <si>
    <t>49</t>
  </si>
  <si>
    <t>894411111</t>
  </si>
  <si>
    <t>Zřízení šachet kanalizačních z betonových dílců na potrubí DN do 200 dno beton tř. C 25/30</t>
  </si>
  <si>
    <t>221674904</t>
  </si>
  <si>
    <t>50</t>
  </si>
  <si>
    <t>59224050</t>
  </si>
  <si>
    <t>skruž pro kanalizační šachty se zabudovanými stupadly 100 x 25 x 12 cm</t>
  </si>
  <si>
    <t>-1405619333</t>
  </si>
  <si>
    <t>51</t>
  </si>
  <si>
    <t>59224051</t>
  </si>
  <si>
    <t>skruž pro kanalizační šachty se zabudovanými stupadly 100 x 50 x 12 cm</t>
  </si>
  <si>
    <t>1973741206</t>
  </si>
  <si>
    <t>52</t>
  </si>
  <si>
    <t>59224312</t>
  </si>
  <si>
    <t>kónus šachetní betonový kapsové plastové stupadlo 100x62,5x58 cm</t>
  </si>
  <si>
    <t>-1306249</t>
  </si>
  <si>
    <t>53</t>
  </si>
  <si>
    <t>59224660-1</t>
  </si>
  <si>
    <t>Poklop betonový pr. 800</t>
  </si>
  <si>
    <t>-1410408918</t>
  </si>
  <si>
    <t>54</t>
  </si>
  <si>
    <t>894812003</t>
  </si>
  <si>
    <t>Revizní a čistící šachta z PP šachtové dno DN 400/150 pravý a levý přítok</t>
  </si>
  <si>
    <t>-403517458</t>
  </si>
  <si>
    <t>55</t>
  </si>
  <si>
    <t>894812031</t>
  </si>
  <si>
    <t>Revizní a čistící šachta z PP DN 400 šachtová roura korugovaná bez hrdla světlé hloubky 1000 mm</t>
  </si>
  <si>
    <t>1659443149</t>
  </si>
  <si>
    <t>56</t>
  </si>
  <si>
    <t>894812041</t>
  </si>
  <si>
    <t>Příplatek k rourám revizní a čistící šachty z PP DN 400 za uříznutí šachtové roury</t>
  </si>
  <si>
    <t>-1688589038</t>
  </si>
  <si>
    <t>57</t>
  </si>
  <si>
    <t>894812063</t>
  </si>
  <si>
    <t>Revizní a čistící šachta z PP DN 400 poklop litinový plný do teleskopické trubky pro třídu zatížení D400</t>
  </si>
  <si>
    <t>698567878</t>
  </si>
  <si>
    <t>Ostatní konstrukce a práce, bourání</t>
  </si>
  <si>
    <t>58</t>
  </si>
  <si>
    <t>916232111</t>
  </si>
  <si>
    <t>Obruba ploch pro tělovýchovu z obrubníků do betonového lože výšky 25 mm</t>
  </si>
  <si>
    <t>-1290883214</t>
  </si>
  <si>
    <t xml:space="preserve">28*2+30*2  "hřiště</t>
  </si>
  <si>
    <t xml:space="preserve">12,5+7+8,55+5+4,5  "klidová zóna</t>
  </si>
  <si>
    <t>998</t>
  </si>
  <si>
    <t>Přesun hmot</t>
  </si>
  <si>
    <t>59</t>
  </si>
  <si>
    <t>998222012</t>
  </si>
  <si>
    <t>Přesun hmot pro tělovýchovné plochy</t>
  </si>
  <si>
    <t>-2048277934</t>
  </si>
  <si>
    <t>PSV</t>
  </si>
  <si>
    <t>Práce a dodávky PSV</t>
  </si>
  <si>
    <t>762</t>
  </si>
  <si>
    <t>Konstrukce tesařské</t>
  </si>
  <si>
    <t>60</t>
  </si>
  <si>
    <t>762000100</t>
  </si>
  <si>
    <t xml:space="preserve">Zahradní domek 6x4x2,7m  D+ M</t>
  </si>
  <si>
    <t>947402433</t>
  </si>
  <si>
    <t xml:space="preserve">Poznámka k položce:_x000d_
Dřevěná stavba z hranolů a palubek s plechovou krytinou dle výkresu  ST. 3_x000d_
včetně ochranného nátěru lazurou_x000d_
Chemické WC zajistí Město Rychnov n. Kn.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</si>
</sst>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32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42</v>
      </c>
      <c r="E29" s="44"/>
      <c r="F29" s="30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2020-01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Úprava prostoru na p.p. 2232/2, k.ú. Rychnov n. Kn.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Rychnov nad Kněžnou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17. 1. 2020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Rychnov nad Kněžnou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 xml:space="preserve">Jaroslav Krunčík, Javornice 176 </v>
      </c>
      <c r="AN49" s="37"/>
      <c r="AO49" s="37"/>
      <c r="AP49" s="37"/>
      <c r="AQ49" s="37"/>
      <c r="AR49" s="41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>Jaroslav Krunčík, Javornice 176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53</v>
      </c>
      <c r="D52" s="80"/>
      <c r="E52" s="80"/>
      <c r="F52" s="80"/>
      <c r="G52" s="80"/>
      <c r="H52" s="81"/>
      <c r="I52" s="82" t="s">
        <v>54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55</v>
      </c>
      <c r="AH52" s="80"/>
      <c r="AI52" s="80"/>
      <c r="AJ52" s="80"/>
      <c r="AK52" s="80"/>
      <c r="AL52" s="80"/>
      <c r="AM52" s="80"/>
      <c r="AN52" s="82" t="s">
        <v>56</v>
      </c>
      <c r="AO52" s="80"/>
      <c r="AP52" s="84"/>
      <c r="AQ52" s="85" t="s">
        <v>57</v>
      </c>
      <c r="AR52" s="41"/>
      <c r="AS52" s="86" t="s">
        <v>58</v>
      </c>
      <c r="AT52" s="87" t="s">
        <v>59</v>
      </c>
      <c r="AU52" s="87" t="s">
        <v>60</v>
      </c>
      <c r="AV52" s="87" t="s">
        <v>61</v>
      </c>
      <c r="AW52" s="87" t="s">
        <v>62</v>
      </c>
      <c r="AX52" s="87" t="s">
        <v>63</v>
      </c>
      <c r="AY52" s="87" t="s">
        <v>64</v>
      </c>
      <c r="AZ52" s="87" t="s">
        <v>65</v>
      </c>
      <c r="BA52" s="87" t="s">
        <v>66</v>
      </c>
      <c r="BB52" s="87" t="s">
        <v>67</v>
      </c>
      <c r="BC52" s="87" t="s">
        <v>68</v>
      </c>
      <c r="BD52" s="88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71</v>
      </c>
      <c r="BT54" s="103" t="s">
        <v>72</v>
      </c>
      <c r="BU54" s="104" t="s">
        <v>73</v>
      </c>
      <c r="BV54" s="103" t="s">
        <v>74</v>
      </c>
      <c r="BW54" s="103" t="s">
        <v>5</v>
      </c>
      <c r="BX54" s="103" t="s">
        <v>75</v>
      </c>
      <c r="CL54" s="103" t="s">
        <v>1</v>
      </c>
    </row>
    <row r="55" s="5" customFormat="1" ht="27" customHeight="1">
      <c r="A55" s="105" t="s">
        <v>76</v>
      </c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'2020-01-1 - Stavba sporto...'!J30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79</v>
      </c>
      <c r="AR55" s="112"/>
      <c r="AS55" s="113">
        <v>0</v>
      </c>
      <c r="AT55" s="114">
        <f>ROUND(SUM(AV55:AW55),2)</f>
        <v>0</v>
      </c>
      <c r="AU55" s="115">
        <f>'2020-01-1 - Stavba sporto...'!P90</f>
        <v>0</v>
      </c>
      <c r="AV55" s="114">
        <f>'2020-01-1 - Stavba sporto...'!J33</f>
        <v>0</v>
      </c>
      <c r="AW55" s="114">
        <f>'2020-01-1 - Stavba sporto...'!J34</f>
        <v>0</v>
      </c>
      <c r="AX55" s="114">
        <f>'2020-01-1 - Stavba sporto...'!J35</f>
        <v>0</v>
      </c>
      <c r="AY55" s="114">
        <f>'2020-01-1 - Stavba sporto...'!J36</f>
        <v>0</v>
      </c>
      <c r="AZ55" s="114">
        <f>'2020-01-1 - Stavba sporto...'!F33</f>
        <v>0</v>
      </c>
      <c r="BA55" s="114">
        <f>'2020-01-1 - Stavba sporto...'!F34</f>
        <v>0</v>
      </c>
      <c r="BB55" s="114">
        <f>'2020-01-1 - Stavba sporto...'!F35</f>
        <v>0</v>
      </c>
      <c r="BC55" s="114">
        <f>'2020-01-1 - Stavba sporto...'!F36</f>
        <v>0</v>
      </c>
      <c r="BD55" s="116">
        <f>'2020-01-1 - Stavba sporto...'!F37</f>
        <v>0</v>
      </c>
      <c r="BT55" s="117" t="s">
        <v>80</v>
      </c>
      <c r="BV55" s="117" t="s">
        <v>74</v>
      </c>
      <c r="BW55" s="117" t="s">
        <v>81</v>
      </c>
      <c r="BX55" s="117" t="s">
        <v>5</v>
      </c>
      <c r="CL55" s="117" t="s">
        <v>1</v>
      </c>
      <c r="CM55" s="117" t="s">
        <v>82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aFivTY/D+JmlQ43vNxQdMK+0kea0YTLkG+uW+HKYLXGw6Rfx6AZMgqboS9p3tBODeC+eSwiPU6ek4tQ3Mkidmg==" hashValue="YtBdCRdg+7GyvfGjtzsnf/6nscAaNNjZVmc9cVbAzijFDqVllOeh6nkluS1KQDfTTqT2LnU6MeRq6jkB22e8Q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20-01-1 - Stavba spor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82</v>
      </c>
    </row>
    <row r="4" ht="24.96" customHeight="1">
      <c r="B4" s="18"/>
      <c r="D4" s="122" t="s">
        <v>83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Úprava prostoru na p.p. 2232/2, k.ú. Rychnov n. Kn.</v>
      </c>
      <c r="F7" s="123"/>
      <c r="G7" s="123"/>
      <c r="H7" s="123"/>
      <c r="L7" s="18"/>
    </row>
    <row r="8" s="1" customFormat="1" ht="12" customHeight="1">
      <c r="B8" s="41"/>
      <c r="D8" s="123" t="s">
        <v>84</v>
      </c>
      <c r="I8" s="125"/>
      <c r="L8" s="41"/>
    </row>
    <row r="9" s="1" customFormat="1" ht="36.96" customHeight="1">
      <c r="B9" s="41"/>
      <c r="E9" s="126" t="s">
        <v>78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17. 1. 2020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27" t="s">
        <v>28</v>
      </c>
      <c r="J15" s="15" t="s">
        <v>1</v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29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31</v>
      </c>
      <c r="I20" s="127" t="s">
        <v>25</v>
      </c>
      <c r="J20" s="15" t="s">
        <v>32</v>
      </c>
      <c r="L20" s="41"/>
    </row>
    <row r="21" s="1" customFormat="1" ht="18" customHeight="1">
      <c r="B21" s="41"/>
      <c r="E21" s="15" t="s">
        <v>33</v>
      </c>
      <c r="I21" s="127" t="s">
        <v>28</v>
      </c>
      <c r="J21" s="15" t="s">
        <v>1</v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35</v>
      </c>
      <c r="I23" s="127" t="s">
        <v>25</v>
      </c>
      <c r="J23" s="15" t="s">
        <v>32</v>
      </c>
      <c r="L23" s="41"/>
    </row>
    <row r="24" s="1" customFormat="1" ht="18" customHeight="1">
      <c r="B24" s="41"/>
      <c r="E24" s="15" t="s">
        <v>36</v>
      </c>
      <c r="I24" s="127" t="s">
        <v>28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37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38</v>
      </c>
      <c r="I30" s="125"/>
      <c r="J30" s="134">
        <f>ROUND(J90,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40</v>
      </c>
      <c r="I32" s="136" t="s">
        <v>39</v>
      </c>
      <c r="J32" s="135" t="s">
        <v>41</v>
      </c>
      <c r="L32" s="41"/>
    </row>
    <row r="33" s="1" customFormat="1" ht="14.4" customHeight="1">
      <c r="B33" s="41"/>
      <c r="D33" s="123" t="s">
        <v>42</v>
      </c>
      <c r="E33" s="123" t="s">
        <v>43</v>
      </c>
      <c r="F33" s="137">
        <f>ROUND((SUM(BE90:BE248)),  2)</f>
        <v>0</v>
      </c>
      <c r="I33" s="138">
        <v>0.20999999999999999</v>
      </c>
      <c r="J33" s="137">
        <f>ROUND(((SUM(BE90:BE248))*I33),  2)</f>
        <v>0</v>
      </c>
      <c r="L33" s="41"/>
    </row>
    <row r="34" s="1" customFormat="1" ht="14.4" customHeight="1">
      <c r="B34" s="41"/>
      <c r="E34" s="123" t="s">
        <v>44</v>
      </c>
      <c r="F34" s="137">
        <f>ROUND((SUM(BF90:BF248)),  2)</f>
        <v>0</v>
      </c>
      <c r="I34" s="138">
        <v>0.14999999999999999</v>
      </c>
      <c r="J34" s="137">
        <f>ROUND(((SUM(BF90:BF248))*I34),  2)</f>
        <v>0</v>
      </c>
      <c r="L34" s="41"/>
    </row>
    <row r="35" hidden="1" s="1" customFormat="1" ht="14.4" customHeight="1">
      <c r="B35" s="41"/>
      <c r="E35" s="123" t="s">
        <v>45</v>
      </c>
      <c r="F35" s="137">
        <f>ROUND((SUM(BG90:BG248)),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46</v>
      </c>
      <c r="F36" s="137">
        <f>ROUND((SUM(BH90:BH248)),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47</v>
      </c>
      <c r="F37" s="137">
        <f>ROUND((SUM(BI90:BI248)),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48</v>
      </c>
      <c r="E39" s="141"/>
      <c r="F39" s="141"/>
      <c r="G39" s="142" t="s">
        <v>49</v>
      </c>
      <c r="H39" s="143" t="s">
        <v>50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85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Úprava prostoru na p.p. 2232/2, k.ú. Rychnov n. Kn.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84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Stavba sportovní plochy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Rychnov nad Kněžnou</v>
      </c>
      <c r="G52" s="37"/>
      <c r="H52" s="37"/>
      <c r="I52" s="127" t="s">
        <v>22</v>
      </c>
      <c r="J52" s="65" t="str">
        <f>IF(J12="","",J12)</f>
        <v>17. 1. 2020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24.9" customHeight="1">
      <c r="B54" s="36"/>
      <c r="C54" s="30" t="s">
        <v>24</v>
      </c>
      <c r="D54" s="37"/>
      <c r="E54" s="37"/>
      <c r="F54" s="25" t="str">
        <f>E15</f>
        <v>Město Rychnov nad Kněžnou</v>
      </c>
      <c r="G54" s="37"/>
      <c r="H54" s="37"/>
      <c r="I54" s="127" t="s">
        <v>31</v>
      </c>
      <c r="J54" s="34" t="str">
        <f>E21</f>
        <v xml:space="preserve">Jaroslav Krunčík, Javornice 176 </v>
      </c>
      <c r="K54" s="37"/>
      <c r="L54" s="41"/>
    </row>
    <row r="55" s="1" customFormat="1" ht="24.9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27" t="s">
        <v>35</v>
      </c>
      <c r="J55" s="34" t="str">
        <f>E24</f>
        <v>Jaroslav Krunčík, Javornice 176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86</v>
      </c>
      <c r="D57" s="155"/>
      <c r="E57" s="155"/>
      <c r="F57" s="155"/>
      <c r="G57" s="155"/>
      <c r="H57" s="155"/>
      <c r="I57" s="156"/>
      <c r="J57" s="157" t="s">
        <v>87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88</v>
      </c>
      <c r="D59" s="37"/>
      <c r="E59" s="37"/>
      <c r="F59" s="37"/>
      <c r="G59" s="37"/>
      <c r="H59" s="37"/>
      <c r="I59" s="125"/>
      <c r="J59" s="96">
        <f>J90</f>
        <v>0</v>
      </c>
      <c r="K59" s="37"/>
      <c r="L59" s="41"/>
      <c r="AU59" s="15" t="s">
        <v>89</v>
      </c>
    </row>
    <row r="60" s="7" customFormat="1" ht="24.96" customHeight="1">
      <c r="B60" s="159"/>
      <c r="C60" s="160"/>
      <c r="D60" s="161" t="s">
        <v>90</v>
      </c>
      <c r="E60" s="162"/>
      <c r="F60" s="162"/>
      <c r="G60" s="162"/>
      <c r="H60" s="162"/>
      <c r="I60" s="163"/>
      <c r="J60" s="164">
        <f>J91</f>
        <v>0</v>
      </c>
      <c r="K60" s="160"/>
      <c r="L60" s="165"/>
    </row>
    <row r="61" s="8" customFormat="1" ht="19.92" customHeight="1">
      <c r="B61" s="166"/>
      <c r="C61" s="167"/>
      <c r="D61" s="168" t="s">
        <v>91</v>
      </c>
      <c r="E61" s="169"/>
      <c r="F61" s="169"/>
      <c r="G61" s="169"/>
      <c r="H61" s="169"/>
      <c r="I61" s="170"/>
      <c r="J61" s="171">
        <f>J92</f>
        <v>0</v>
      </c>
      <c r="K61" s="167"/>
      <c r="L61" s="172"/>
    </row>
    <row r="62" s="8" customFormat="1" ht="19.92" customHeight="1">
      <c r="B62" s="166"/>
      <c r="C62" s="167"/>
      <c r="D62" s="168" t="s">
        <v>92</v>
      </c>
      <c r="E62" s="169"/>
      <c r="F62" s="169"/>
      <c r="G62" s="169"/>
      <c r="H62" s="169"/>
      <c r="I62" s="170"/>
      <c r="J62" s="171">
        <f>J156</f>
        <v>0</v>
      </c>
      <c r="K62" s="167"/>
      <c r="L62" s="172"/>
    </row>
    <row r="63" s="8" customFormat="1" ht="19.92" customHeight="1">
      <c r="B63" s="166"/>
      <c r="C63" s="167"/>
      <c r="D63" s="168" t="s">
        <v>93</v>
      </c>
      <c r="E63" s="169"/>
      <c r="F63" s="169"/>
      <c r="G63" s="169"/>
      <c r="H63" s="169"/>
      <c r="I63" s="170"/>
      <c r="J63" s="171">
        <f>J192</f>
        <v>0</v>
      </c>
      <c r="K63" s="167"/>
      <c r="L63" s="172"/>
    </row>
    <row r="64" s="8" customFormat="1" ht="19.92" customHeight="1">
      <c r="B64" s="166"/>
      <c r="C64" s="167"/>
      <c r="D64" s="168" t="s">
        <v>94</v>
      </c>
      <c r="E64" s="169"/>
      <c r="F64" s="169"/>
      <c r="G64" s="169"/>
      <c r="H64" s="169"/>
      <c r="I64" s="170"/>
      <c r="J64" s="171">
        <f>J204</f>
        <v>0</v>
      </c>
      <c r="K64" s="167"/>
      <c r="L64" s="172"/>
    </row>
    <row r="65" s="8" customFormat="1" ht="19.92" customHeight="1">
      <c r="B65" s="166"/>
      <c r="C65" s="167"/>
      <c r="D65" s="168" t="s">
        <v>95</v>
      </c>
      <c r="E65" s="169"/>
      <c r="F65" s="169"/>
      <c r="G65" s="169"/>
      <c r="H65" s="169"/>
      <c r="I65" s="170"/>
      <c r="J65" s="171">
        <f>J211</f>
        <v>0</v>
      </c>
      <c r="K65" s="167"/>
      <c r="L65" s="172"/>
    </row>
    <row r="66" s="8" customFormat="1" ht="19.92" customHeight="1">
      <c r="B66" s="166"/>
      <c r="C66" s="167"/>
      <c r="D66" s="168" t="s">
        <v>96</v>
      </c>
      <c r="E66" s="169"/>
      <c r="F66" s="169"/>
      <c r="G66" s="169"/>
      <c r="H66" s="169"/>
      <c r="I66" s="170"/>
      <c r="J66" s="171">
        <f>J222</f>
        <v>0</v>
      </c>
      <c r="K66" s="167"/>
      <c r="L66" s="172"/>
    </row>
    <row r="67" s="8" customFormat="1" ht="19.92" customHeight="1">
      <c r="B67" s="166"/>
      <c r="C67" s="167"/>
      <c r="D67" s="168" t="s">
        <v>97</v>
      </c>
      <c r="E67" s="169"/>
      <c r="F67" s="169"/>
      <c r="G67" s="169"/>
      <c r="H67" s="169"/>
      <c r="I67" s="170"/>
      <c r="J67" s="171">
        <f>J238</f>
        <v>0</v>
      </c>
      <c r="K67" s="167"/>
      <c r="L67" s="172"/>
    </row>
    <row r="68" s="8" customFormat="1" ht="19.92" customHeight="1">
      <c r="B68" s="166"/>
      <c r="C68" s="167"/>
      <c r="D68" s="168" t="s">
        <v>98</v>
      </c>
      <c r="E68" s="169"/>
      <c r="F68" s="169"/>
      <c r="G68" s="169"/>
      <c r="H68" s="169"/>
      <c r="I68" s="170"/>
      <c r="J68" s="171">
        <f>J243</f>
        <v>0</v>
      </c>
      <c r="K68" s="167"/>
      <c r="L68" s="172"/>
    </row>
    <row r="69" s="7" customFormat="1" ht="24.96" customHeight="1">
      <c r="B69" s="159"/>
      <c r="C69" s="160"/>
      <c r="D69" s="161" t="s">
        <v>99</v>
      </c>
      <c r="E69" s="162"/>
      <c r="F69" s="162"/>
      <c r="G69" s="162"/>
      <c r="H69" s="162"/>
      <c r="I69" s="163"/>
      <c r="J69" s="164">
        <f>J245</f>
        <v>0</v>
      </c>
      <c r="K69" s="160"/>
      <c r="L69" s="165"/>
    </row>
    <row r="70" s="8" customFormat="1" ht="19.92" customHeight="1">
      <c r="B70" s="166"/>
      <c r="C70" s="167"/>
      <c r="D70" s="168" t="s">
        <v>100</v>
      </c>
      <c r="E70" s="169"/>
      <c r="F70" s="169"/>
      <c r="G70" s="169"/>
      <c r="H70" s="169"/>
      <c r="I70" s="170"/>
      <c r="J70" s="171">
        <f>J246</f>
        <v>0</v>
      </c>
      <c r="K70" s="167"/>
      <c r="L70" s="172"/>
    </row>
    <row r="71" s="1" customFormat="1" ht="21.84" customHeight="1">
      <c r="B71" s="36"/>
      <c r="C71" s="37"/>
      <c r="D71" s="37"/>
      <c r="E71" s="37"/>
      <c r="F71" s="37"/>
      <c r="G71" s="37"/>
      <c r="H71" s="37"/>
      <c r="I71" s="125"/>
      <c r="J71" s="37"/>
      <c r="K71" s="37"/>
      <c r="L71" s="41"/>
    </row>
    <row r="72" s="1" customFormat="1" ht="6.96" customHeight="1">
      <c r="B72" s="55"/>
      <c r="C72" s="56"/>
      <c r="D72" s="56"/>
      <c r="E72" s="56"/>
      <c r="F72" s="56"/>
      <c r="G72" s="56"/>
      <c r="H72" s="56"/>
      <c r="I72" s="149"/>
      <c r="J72" s="56"/>
      <c r="K72" s="56"/>
      <c r="L72" s="41"/>
    </row>
    <row r="76" s="1" customFormat="1" ht="6.96" customHeight="1">
      <c r="B76" s="57"/>
      <c r="C76" s="58"/>
      <c r="D76" s="58"/>
      <c r="E76" s="58"/>
      <c r="F76" s="58"/>
      <c r="G76" s="58"/>
      <c r="H76" s="58"/>
      <c r="I76" s="152"/>
      <c r="J76" s="58"/>
      <c r="K76" s="58"/>
      <c r="L76" s="41"/>
    </row>
    <row r="77" s="1" customFormat="1" ht="24.96" customHeight="1">
      <c r="B77" s="36"/>
      <c r="C77" s="21" t="s">
        <v>101</v>
      </c>
      <c r="D77" s="37"/>
      <c r="E77" s="37"/>
      <c r="F77" s="37"/>
      <c r="G77" s="37"/>
      <c r="H77" s="37"/>
      <c r="I77" s="125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5"/>
      <c r="J78" s="37"/>
      <c r="K78" s="37"/>
      <c r="L78" s="41"/>
    </row>
    <row r="79" s="1" customFormat="1" ht="12" customHeight="1">
      <c r="B79" s="36"/>
      <c r="C79" s="30" t="s">
        <v>16</v>
      </c>
      <c r="D79" s="37"/>
      <c r="E79" s="37"/>
      <c r="F79" s="37"/>
      <c r="G79" s="37"/>
      <c r="H79" s="37"/>
      <c r="I79" s="125"/>
      <c r="J79" s="37"/>
      <c r="K79" s="37"/>
      <c r="L79" s="41"/>
    </row>
    <row r="80" s="1" customFormat="1" ht="16.5" customHeight="1">
      <c r="B80" s="36"/>
      <c r="C80" s="37"/>
      <c r="D80" s="37"/>
      <c r="E80" s="153" t="str">
        <f>E7</f>
        <v>Úprava prostoru na p.p. 2232/2, k.ú. Rychnov n. Kn.</v>
      </c>
      <c r="F80" s="30"/>
      <c r="G80" s="30"/>
      <c r="H80" s="30"/>
      <c r="I80" s="125"/>
      <c r="J80" s="37"/>
      <c r="K80" s="37"/>
      <c r="L80" s="41"/>
    </row>
    <row r="81" s="1" customFormat="1" ht="12" customHeight="1">
      <c r="B81" s="36"/>
      <c r="C81" s="30" t="s">
        <v>84</v>
      </c>
      <c r="D81" s="37"/>
      <c r="E81" s="37"/>
      <c r="F81" s="37"/>
      <c r="G81" s="37"/>
      <c r="H81" s="37"/>
      <c r="I81" s="125"/>
      <c r="J81" s="37"/>
      <c r="K81" s="37"/>
      <c r="L81" s="41"/>
    </row>
    <row r="82" s="1" customFormat="1" ht="16.5" customHeight="1">
      <c r="B82" s="36"/>
      <c r="C82" s="37"/>
      <c r="D82" s="37"/>
      <c r="E82" s="62" t="str">
        <f>E9</f>
        <v>Stavba sportovní plochy</v>
      </c>
      <c r="F82" s="37"/>
      <c r="G82" s="37"/>
      <c r="H82" s="37"/>
      <c r="I82" s="125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5"/>
      <c r="J83" s="37"/>
      <c r="K83" s="37"/>
      <c r="L83" s="41"/>
    </row>
    <row r="84" s="1" customFormat="1" ht="12" customHeight="1">
      <c r="B84" s="36"/>
      <c r="C84" s="30" t="s">
        <v>20</v>
      </c>
      <c r="D84" s="37"/>
      <c r="E84" s="37"/>
      <c r="F84" s="25" t="str">
        <f>F12</f>
        <v>Rychnov nad Kněžnou</v>
      </c>
      <c r="G84" s="37"/>
      <c r="H84" s="37"/>
      <c r="I84" s="127" t="s">
        <v>22</v>
      </c>
      <c r="J84" s="65" t="str">
        <f>IF(J12="","",J12)</f>
        <v>17. 1. 2020</v>
      </c>
      <c r="K84" s="37"/>
      <c r="L84" s="41"/>
    </row>
    <row r="85" s="1" customFormat="1" ht="6.96" customHeight="1">
      <c r="B85" s="36"/>
      <c r="C85" s="37"/>
      <c r="D85" s="37"/>
      <c r="E85" s="37"/>
      <c r="F85" s="37"/>
      <c r="G85" s="37"/>
      <c r="H85" s="37"/>
      <c r="I85" s="125"/>
      <c r="J85" s="37"/>
      <c r="K85" s="37"/>
      <c r="L85" s="41"/>
    </row>
    <row r="86" s="1" customFormat="1" ht="24.9" customHeight="1">
      <c r="B86" s="36"/>
      <c r="C86" s="30" t="s">
        <v>24</v>
      </c>
      <c r="D86" s="37"/>
      <c r="E86" s="37"/>
      <c r="F86" s="25" t="str">
        <f>E15</f>
        <v>Město Rychnov nad Kněžnou</v>
      </c>
      <c r="G86" s="37"/>
      <c r="H86" s="37"/>
      <c r="I86" s="127" t="s">
        <v>31</v>
      </c>
      <c r="J86" s="34" t="str">
        <f>E21</f>
        <v xml:space="preserve">Jaroslav Krunčík, Javornice 176 </v>
      </c>
      <c r="K86" s="37"/>
      <c r="L86" s="41"/>
    </row>
    <row r="87" s="1" customFormat="1" ht="24.9" customHeight="1">
      <c r="B87" s="36"/>
      <c r="C87" s="30" t="s">
        <v>29</v>
      </c>
      <c r="D87" s="37"/>
      <c r="E87" s="37"/>
      <c r="F87" s="25" t="str">
        <f>IF(E18="","",E18)</f>
        <v>Vyplň údaj</v>
      </c>
      <c r="G87" s="37"/>
      <c r="H87" s="37"/>
      <c r="I87" s="127" t="s">
        <v>35</v>
      </c>
      <c r="J87" s="34" t="str">
        <f>E24</f>
        <v>Jaroslav Krunčík, Javornice 176</v>
      </c>
      <c r="K87" s="37"/>
      <c r="L87" s="41"/>
    </row>
    <row r="88" s="1" customFormat="1" ht="10.32" customHeight="1">
      <c r="B88" s="36"/>
      <c r="C88" s="37"/>
      <c r="D88" s="37"/>
      <c r="E88" s="37"/>
      <c r="F88" s="37"/>
      <c r="G88" s="37"/>
      <c r="H88" s="37"/>
      <c r="I88" s="125"/>
      <c r="J88" s="37"/>
      <c r="K88" s="37"/>
      <c r="L88" s="41"/>
    </row>
    <row r="89" s="9" customFormat="1" ht="29.28" customHeight="1">
      <c r="B89" s="173"/>
      <c r="C89" s="174" t="s">
        <v>102</v>
      </c>
      <c r="D89" s="175" t="s">
        <v>57</v>
      </c>
      <c r="E89" s="175" t="s">
        <v>53</v>
      </c>
      <c r="F89" s="175" t="s">
        <v>54</v>
      </c>
      <c r="G89" s="175" t="s">
        <v>103</v>
      </c>
      <c r="H89" s="175" t="s">
        <v>104</v>
      </c>
      <c r="I89" s="176" t="s">
        <v>105</v>
      </c>
      <c r="J89" s="175" t="s">
        <v>87</v>
      </c>
      <c r="K89" s="177" t="s">
        <v>106</v>
      </c>
      <c r="L89" s="178"/>
      <c r="M89" s="86" t="s">
        <v>1</v>
      </c>
      <c r="N89" s="87" t="s">
        <v>42</v>
      </c>
      <c r="O89" s="87" t="s">
        <v>107</v>
      </c>
      <c r="P89" s="87" t="s">
        <v>108</v>
      </c>
      <c r="Q89" s="87" t="s">
        <v>109</v>
      </c>
      <c r="R89" s="87" t="s">
        <v>110</v>
      </c>
      <c r="S89" s="87" t="s">
        <v>111</v>
      </c>
      <c r="T89" s="88" t="s">
        <v>112</v>
      </c>
    </row>
    <row r="90" s="1" customFormat="1" ht="22.8" customHeight="1">
      <c r="B90" s="36"/>
      <c r="C90" s="93" t="s">
        <v>113</v>
      </c>
      <c r="D90" s="37"/>
      <c r="E90" s="37"/>
      <c r="F90" s="37"/>
      <c r="G90" s="37"/>
      <c r="H90" s="37"/>
      <c r="I90" s="125"/>
      <c r="J90" s="179">
        <f>BK90</f>
        <v>0</v>
      </c>
      <c r="K90" s="37"/>
      <c r="L90" s="41"/>
      <c r="M90" s="89"/>
      <c r="N90" s="90"/>
      <c r="O90" s="90"/>
      <c r="P90" s="180">
        <f>P91+P245</f>
        <v>0</v>
      </c>
      <c r="Q90" s="90"/>
      <c r="R90" s="180">
        <f>R91+R245</f>
        <v>836.3471056100002</v>
      </c>
      <c r="S90" s="90"/>
      <c r="T90" s="181">
        <f>T91+T245</f>
        <v>0</v>
      </c>
      <c r="AT90" s="15" t="s">
        <v>71</v>
      </c>
      <c r="AU90" s="15" t="s">
        <v>89</v>
      </c>
      <c r="BK90" s="182">
        <f>BK91+BK245</f>
        <v>0</v>
      </c>
    </row>
    <row r="91" s="10" customFormat="1" ht="25.92" customHeight="1">
      <c r="B91" s="183"/>
      <c r="C91" s="184"/>
      <c r="D91" s="185" t="s">
        <v>71</v>
      </c>
      <c r="E91" s="186" t="s">
        <v>114</v>
      </c>
      <c r="F91" s="186" t="s">
        <v>115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P92+P156+P192+P204+P211+P222+P238+P243</f>
        <v>0</v>
      </c>
      <c r="Q91" s="191"/>
      <c r="R91" s="192">
        <f>R92+R156+R192+R204+R211+R222+R238+R243</f>
        <v>834.8471056100002</v>
      </c>
      <c r="S91" s="191"/>
      <c r="T91" s="193">
        <f>T92+T156+T192+T204+T211+T222+T238+T243</f>
        <v>0</v>
      </c>
      <c r="AR91" s="194" t="s">
        <v>80</v>
      </c>
      <c r="AT91" s="195" t="s">
        <v>71</v>
      </c>
      <c r="AU91" s="195" t="s">
        <v>72</v>
      </c>
      <c r="AY91" s="194" t="s">
        <v>116</v>
      </c>
      <c r="BK91" s="196">
        <f>BK92+BK156+BK192+BK204+BK211+BK222+BK238+BK243</f>
        <v>0</v>
      </c>
    </row>
    <row r="92" s="10" customFormat="1" ht="22.8" customHeight="1">
      <c r="B92" s="183"/>
      <c r="C92" s="184"/>
      <c r="D92" s="185" t="s">
        <v>71</v>
      </c>
      <c r="E92" s="197" t="s">
        <v>80</v>
      </c>
      <c r="F92" s="197" t="s">
        <v>117</v>
      </c>
      <c r="G92" s="184"/>
      <c r="H92" s="184"/>
      <c r="I92" s="187"/>
      <c r="J92" s="198">
        <f>BK92</f>
        <v>0</v>
      </c>
      <c r="K92" s="184"/>
      <c r="L92" s="189"/>
      <c r="M92" s="190"/>
      <c r="N92" s="191"/>
      <c r="O92" s="191"/>
      <c r="P92" s="192">
        <f>SUM(P93:P155)</f>
        <v>0</v>
      </c>
      <c r="Q92" s="191"/>
      <c r="R92" s="192">
        <f>SUM(R93:R155)</f>
        <v>10.351265</v>
      </c>
      <c r="S92" s="191"/>
      <c r="T92" s="193">
        <f>SUM(T93:T155)</f>
        <v>0</v>
      </c>
      <c r="AR92" s="194" t="s">
        <v>80</v>
      </c>
      <c r="AT92" s="195" t="s">
        <v>71</v>
      </c>
      <c r="AU92" s="195" t="s">
        <v>80</v>
      </c>
      <c r="AY92" s="194" t="s">
        <v>116</v>
      </c>
      <c r="BK92" s="196">
        <f>SUM(BK93:BK155)</f>
        <v>0</v>
      </c>
    </row>
    <row r="93" s="1" customFormat="1" ht="16.5" customHeight="1">
      <c r="B93" s="36"/>
      <c r="C93" s="199" t="s">
        <v>80</v>
      </c>
      <c r="D93" s="199" t="s">
        <v>118</v>
      </c>
      <c r="E93" s="200" t="s">
        <v>119</v>
      </c>
      <c r="F93" s="201" t="s">
        <v>120</v>
      </c>
      <c r="G93" s="202" t="s">
        <v>121</v>
      </c>
      <c r="H93" s="203">
        <v>30</v>
      </c>
      <c r="I93" s="204"/>
      <c r="J93" s="205">
        <f>ROUND(I93*H93,2)</f>
        <v>0</v>
      </c>
      <c r="K93" s="201" t="s">
        <v>122</v>
      </c>
      <c r="L93" s="41"/>
      <c r="M93" s="206" t="s">
        <v>1</v>
      </c>
      <c r="N93" s="207" t="s">
        <v>43</v>
      </c>
      <c r="O93" s="77"/>
      <c r="P93" s="208">
        <f>O93*H93</f>
        <v>0</v>
      </c>
      <c r="Q93" s="208">
        <v>0.00018000000000000001</v>
      </c>
      <c r="R93" s="208">
        <f>Q93*H93</f>
        <v>0.0054000000000000003</v>
      </c>
      <c r="S93" s="208">
        <v>0</v>
      </c>
      <c r="T93" s="209">
        <f>S93*H93</f>
        <v>0</v>
      </c>
      <c r="AR93" s="15" t="s">
        <v>123</v>
      </c>
      <c r="AT93" s="15" t="s">
        <v>118</v>
      </c>
      <c r="AU93" s="15" t="s">
        <v>82</v>
      </c>
      <c r="AY93" s="15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80</v>
      </c>
      <c r="BK93" s="210">
        <f>ROUND(I93*H93,2)</f>
        <v>0</v>
      </c>
      <c r="BL93" s="15" t="s">
        <v>123</v>
      </c>
      <c r="BM93" s="15" t="s">
        <v>124</v>
      </c>
    </row>
    <row r="94" s="1" customFormat="1" ht="16.5" customHeight="1">
      <c r="B94" s="36"/>
      <c r="C94" s="199" t="s">
        <v>82</v>
      </c>
      <c r="D94" s="199" t="s">
        <v>118</v>
      </c>
      <c r="E94" s="200" t="s">
        <v>125</v>
      </c>
      <c r="F94" s="201" t="s">
        <v>126</v>
      </c>
      <c r="G94" s="202" t="s">
        <v>121</v>
      </c>
      <c r="H94" s="203">
        <v>1</v>
      </c>
      <c r="I94" s="204"/>
      <c r="J94" s="205">
        <f>ROUND(I94*H94,2)</f>
        <v>0</v>
      </c>
      <c r="K94" s="201" t="s">
        <v>122</v>
      </c>
      <c r="L94" s="41"/>
      <c r="M94" s="206" t="s">
        <v>1</v>
      </c>
      <c r="N94" s="207" t="s">
        <v>43</v>
      </c>
      <c r="O94" s="77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15" t="s">
        <v>123</v>
      </c>
      <c r="AT94" s="15" t="s">
        <v>118</v>
      </c>
      <c r="AU94" s="15" t="s">
        <v>82</v>
      </c>
      <c r="AY94" s="15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80</v>
      </c>
      <c r="BK94" s="210">
        <f>ROUND(I94*H94,2)</f>
        <v>0</v>
      </c>
      <c r="BL94" s="15" t="s">
        <v>123</v>
      </c>
      <c r="BM94" s="15" t="s">
        <v>127</v>
      </c>
    </row>
    <row r="95" s="1" customFormat="1" ht="16.5" customHeight="1">
      <c r="B95" s="36"/>
      <c r="C95" s="199" t="s">
        <v>128</v>
      </c>
      <c r="D95" s="199" t="s">
        <v>118</v>
      </c>
      <c r="E95" s="200" t="s">
        <v>129</v>
      </c>
      <c r="F95" s="201" t="s">
        <v>130</v>
      </c>
      <c r="G95" s="202" t="s">
        <v>131</v>
      </c>
      <c r="H95" s="203">
        <v>333.87799999999999</v>
      </c>
      <c r="I95" s="204"/>
      <c r="J95" s="205">
        <f>ROUND(I95*H95,2)</f>
        <v>0</v>
      </c>
      <c r="K95" s="201" t="s">
        <v>122</v>
      </c>
      <c r="L95" s="41"/>
      <c r="M95" s="206" t="s">
        <v>1</v>
      </c>
      <c r="N95" s="207" t="s">
        <v>43</v>
      </c>
      <c r="O95" s="7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5" t="s">
        <v>123</v>
      </c>
      <c r="AT95" s="15" t="s">
        <v>118</v>
      </c>
      <c r="AU95" s="15" t="s">
        <v>82</v>
      </c>
      <c r="AY95" s="15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80</v>
      </c>
      <c r="BK95" s="210">
        <f>ROUND(I95*H95,2)</f>
        <v>0</v>
      </c>
      <c r="BL95" s="15" t="s">
        <v>123</v>
      </c>
      <c r="BM95" s="15" t="s">
        <v>132</v>
      </c>
    </row>
    <row r="96" s="11" customFormat="1">
      <c r="B96" s="211"/>
      <c r="C96" s="212"/>
      <c r="D96" s="213" t="s">
        <v>133</v>
      </c>
      <c r="E96" s="214" t="s">
        <v>1</v>
      </c>
      <c r="F96" s="215" t="s">
        <v>134</v>
      </c>
      <c r="G96" s="212"/>
      <c r="H96" s="216">
        <v>295.68000000000001</v>
      </c>
      <c r="I96" s="217"/>
      <c r="J96" s="212"/>
      <c r="K96" s="212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133</v>
      </c>
      <c r="AU96" s="222" t="s">
        <v>82</v>
      </c>
      <c r="AV96" s="11" t="s">
        <v>82</v>
      </c>
      <c r="AW96" s="11" t="s">
        <v>34</v>
      </c>
      <c r="AX96" s="11" t="s">
        <v>72</v>
      </c>
      <c r="AY96" s="222" t="s">
        <v>116</v>
      </c>
    </row>
    <row r="97" s="11" customFormat="1">
      <c r="B97" s="211"/>
      <c r="C97" s="212"/>
      <c r="D97" s="213" t="s">
        <v>133</v>
      </c>
      <c r="E97" s="214" t="s">
        <v>1</v>
      </c>
      <c r="F97" s="215" t="s">
        <v>135</v>
      </c>
      <c r="G97" s="212"/>
      <c r="H97" s="216">
        <v>24.260000000000002</v>
      </c>
      <c r="I97" s="217"/>
      <c r="J97" s="212"/>
      <c r="K97" s="212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133</v>
      </c>
      <c r="AU97" s="222" t="s">
        <v>82</v>
      </c>
      <c r="AV97" s="11" t="s">
        <v>82</v>
      </c>
      <c r="AW97" s="11" t="s">
        <v>34</v>
      </c>
      <c r="AX97" s="11" t="s">
        <v>72</v>
      </c>
      <c r="AY97" s="222" t="s">
        <v>116</v>
      </c>
    </row>
    <row r="98" s="12" customFormat="1">
      <c r="B98" s="223"/>
      <c r="C98" s="224"/>
      <c r="D98" s="213" t="s">
        <v>133</v>
      </c>
      <c r="E98" s="225" t="s">
        <v>1</v>
      </c>
      <c r="F98" s="226" t="s">
        <v>136</v>
      </c>
      <c r="G98" s="224"/>
      <c r="H98" s="227">
        <v>319.94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133</v>
      </c>
      <c r="AU98" s="233" t="s">
        <v>82</v>
      </c>
      <c r="AV98" s="12" t="s">
        <v>128</v>
      </c>
      <c r="AW98" s="12" t="s">
        <v>34</v>
      </c>
      <c r="AX98" s="12" t="s">
        <v>72</v>
      </c>
      <c r="AY98" s="233" t="s">
        <v>116</v>
      </c>
    </row>
    <row r="99" s="11" customFormat="1">
      <c r="B99" s="211"/>
      <c r="C99" s="212"/>
      <c r="D99" s="213" t="s">
        <v>133</v>
      </c>
      <c r="E99" s="214" t="s">
        <v>1</v>
      </c>
      <c r="F99" s="215" t="s">
        <v>137</v>
      </c>
      <c r="G99" s="212"/>
      <c r="H99" s="216">
        <v>6.7380000000000004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133</v>
      </c>
      <c r="AU99" s="222" t="s">
        <v>82</v>
      </c>
      <c r="AV99" s="11" t="s">
        <v>82</v>
      </c>
      <c r="AW99" s="11" t="s">
        <v>34</v>
      </c>
      <c r="AX99" s="11" t="s">
        <v>72</v>
      </c>
      <c r="AY99" s="222" t="s">
        <v>116</v>
      </c>
    </row>
    <row r="100" s="11" customFormat="1">
      <c r="B100" s="211"/>
      <c r="C100" s="212"/>
      <c r="D100" s="213" t="s">
        <v>133</v>
      </c>
      <c r="E100" s="214" t="s">
        <v>1</v>
      </c>
      <c r="F100" s="215" t="s">
        <v>138</v>
      </c>
      <c r="G100" s="212"/>
      <c r="H100" s="216">
        <v>7.2000000000000002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133</v>
      </c>
      <c r="AU100" s="222" t="s">
        <v>82</v>
      </c>
      <c r="AV100" s="11" t="s">
        <v>82</v>
      </c>
      <c r="AW100" s="11" t="s">
        <v>34</v>
      </c>
      <c r="AX100" s="11" t="s">
        <v>72</v>
      </c>
      <c r="AY100" s="222" t="s">
        <v>116</v>
      </c>
    </row>
    <row r="101" s="12" customFormat="1">
      <c r="B101" s="223"/>
      <c r="C101" s="224"/>
      <c r="D101" s="213" t="s">
        <v>133</v>
      </c>
      <c r="E101" s="225" t="s">
        <v>1</v>
      </c>
      <c r="F101" s="226" t="s">
        <v>136</v>
      </c>
      <c r="G101" s="224"/>
      <c r="H101" s="227">
        <v>13.938000000000001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AT101" s="233" t="s">
        <v>133</v>
      </c>
      <c r="AU101" s="233" t="s">
        <v>82</v>
      </c>
      <c r="AV101" s="12" t="s">
        <v>128</v>
      </c>
      <c r="AW101" s="12" t="s">
        <v>34</v>
      </c>
      <c r="AX101" s="12" t="s">
        <v>72</v>
      </c>
      <c r="AY101" s="233" t="s">
        <v>116</v>
      </c>
    </row>
    <row r="102" s="13" customFormat="1">
      <c r="B102" s="234"/>
      <c r="C102" s="235"/>
      <c r="D102" s="213" t="s">
        <v>133</v>
      </c>
      <c r="E102" s="236" t="s">
        <v>1</v>
      </c>
      <c r="F102" s="237" t="s">
        <v>139</v>
      </c>
      <c r="G102" s="235"/>
      <c r="H102" s="238">
        <v>333.87799999999999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133</v>
      </c>
      <c r="AU102" s="244" t="s">
        <v>82</v>
      </c>
      <c r="AV102" s="13" t="s">
        <v>123</v>
      </c>
      <c r="AW102" s="13" t="s">
        <v>34</v>
      </c>
      <c r="AX102" s="13" t="s">
        <v>80</v>
      </c>
      <c r="AY102" s="244" t="s">
        <v>116</v>
      </c>
    </row>
    <row r="103" s="1" customFormat="1" ht="16.5" customHeight="1">
      <c r="B103" s="36"/>
      <c r="C103" s="199" t="s">
        <v>123</v>
      </c>
      <c r="D103" s="199" t="s">
        <v>118</v>
      </c>
      <c r="E103" s="200" t="s">
        <v>140</v>
      </c>
      <c r="F103" s="201" t="s">
        <v>141</v>
      </c>
      <c r="G103" s="202" t="s">
        <v>131</v>
      </c>
      <c r="H103" s="203">
        <v>137.345</v>
      </c>
      <c r="I103" s="204"/>
      <c r="J103" s="205">
        <f>ROUND(I103*H103,2)</f>
        <v>0</v>
      </c>
      <c r="K103" s="201" t="s">
        <v>122</v>
      </c>
      <c r="L103" s="41"/>
      <c r="M103" s="206" t="s">
        <v>1</v>
      </c>
      <c r="N103" s="207" t="s">
        <v>43</v>
      </c>
      <c r="O103" s="77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AR103" s="15" t="s">
        <v>123</v>
      </c>
      <c r="AT103" s="15" t="s">
        <v>118</v>
      </c>
      <c r="AU103" s="15" t="s">
        <v>82</v>
      </c>
      <c r="AY103" s="15" t="s">
        <v>116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5" t="s">
        <v>80</v>
      </c>
      <c r="BK103" s="210">
        <f>ROUND(I103*H103,2)</f>
        <v>0</v>
      </c>
      <c r="BL103" s="15" t="s">
        <v>123</v>
      </c>
      <c r="BM103" s="15" t="s">
        <v>142</v>
      </c>
    </row>
    <row r="104" s="11" customFormat="1">
      <c r="B104" s="211"/>
      <c r="C104" s="212"/>
      <c r="D104" s="213" t="s">
        <v>133</v>
      </c>
      <c r="E104" s="214" t="s">
        <v>1</v>
      </c>
      <c r="F104" s="215" t="s">
        <v>143</v>
      </c>
      <c r="G104" s="212"/>
      <c r="H104" s="216">
        <v>47.750999999999998</v>
      </c>
      <c r="I104" s="217"/>
      <c r="J104" s="212"/>
      <c r="K104" s="212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133</v>
      </c>
      <c r="AU104" s="222" t="s">
        <v>82</v>
      </c>
      <c r="AV104" s="11" t="s">
        <v>82</v>
      </c>
      <c r="AW104" s="11" t="s">
        <v>34</v>
      </c>
      <c r="AX104" s="11" t="s">
        <v>72</v>
      </c>
      <c r="AY104" s="222" t="s">
        <v>116</v>
      </c>
    </row>
    <row r="105" s="11" customFormat="1">
      <c r="B105" s="211"/>
      <c r="C105" s="212"/>
      <c r="D105" s="213" t="s">
        <v>133</v>
      </c>
      <c r="E105" s="214" t="s">
        <v>1</v>
      </c>
      <c r="F105" s="215" t="s">
        <v>144</v>
      </c>
      <c r="G105" s="212"/>
      <c r="H105" s="216">
        <v>50.316000000000002</v>
      </c>
      <c r="I105" s="217"/>
      <c r="J105" s="212"/>
      <c r="K105" s="212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133</v>
      </c>
      <c r="AU105" s="222" t="s">
        <v>82</v>
      </c>
      <c r="AV105" s="11" t="s">
        <v>82</v>
      </c>
      <c r="AW105" s="11" t="s">
        <v>34</v>
      </c>
      <c r="AX105" s="11" t="s">
        <v>72</v>
      </c>
      <c r="AY105" s="222" t="s">
        <v>116</v>
      </c>
    </row>
    <row r="106" s="11" customFormat="1">
      <c r="B106" s="211"/>
      <c r="C106" s="212"/>
      <c r="D106" s="213" t="s">
        <v>133</v>
      </c>
      <c r="E106" s="214" t="s">
        <v>1</v>
      </c>
      <c r="F106" s="215" t="s">
        <v>145</v>
      </c>
      <c r="G106" s="212"/>
      <c r="H106" s="216">
        <v>15.760999999999999</v>
      </c>
      <c r="I106" s="217"/>
      <c r="J106" s="212"/>
      <c r="K106" s="212"/>
      <c r="L106" s="218"/>
      <c r="M106" s="219"/>
      <c r="N106" s="220"/>
      <c r="O106" s="220"/>
      <c r="P106" s="220"/>
      <c r="Q106" s="220"/>
      <c r="R106" s="220"/>
      <c r="S106" s="220"/>
      <c r="T106" s="221"/>
      <c r="AT106" s="222" t="s">
        <v>133</v>
      </c>
      <c r="AU106" s="222" t="s">
        <v>82</v>
      </c>
      <c r="AV106" s="11" t="s">
        <v>82</v>
      </c>
      <c r="AW106" s="11" t="s">
        <v>34</v>
      </c>
      <c r="AX106" s="11" t="s">
        <v>72</v>
      </c>
      <c r="AY106" s="222" t="s">
        <v>116</v>
      </c>
    </row>
    <row r="107" s="11" customFormat="1">
      <c r="B107" s="211"/>
      <c r="C107" s="212"/>
      <c r="D107" s="213" t="s">
        <v>133</v>
      </c>
      <c r="E107" s="214" t="s">
        <v>1</v>
      </c>
      <c r="F107" s="215" t="s">
        <v>146</v>
      </c>
      <c r="G107" s="212"/>
      <c r="H107" s="216">
        <v>-0.54400000000000004</v>
      </c>
      <c r="I107" s="217"/>
      <c r="J107" s="212"/>
      <c r="K107" s="212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133</v>
      </c>
      <c r="AU107" s="222" t="s">
        <v>82</v>
      </c>
      <c r="AV107" s="11" t="s">
        <v>82</v>
      </c>
      <c r="AW107" s="11" t="s">
        <v>34</v>
      </c>
      <c r="AX107" s="11" t="s">
        <v>72</v>
      </c>
      <c r="AY107" s="222" t="s">
        <v>116</v>
      </c>
    </row>
    <row r="108" s="12" customFormat="1">
      <c r="B108" s="223"/>
      <c r="C108" s="224"/>
      <c r="D108" s="213" t="s">
        <v>133</v>
      </c>
      <c r="E108" s="225" t="s">
        <v>1</v>
      </c>
      <c r="F108" s="226" t="s">
        <v>136</v>
      </c>
      <c r="G108" s="224"/>
      <c r="H108" s="227">
        <v>113.28400000000001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AT108" s="233" t="s">
        <v>133</v>
      </c>
      <c r="AU108" s="233" t="s">
        <v>82</v>
      </c>
      <c r="AV108" s="12" t="s">
        <v>128</v>
      </c>
      <c r="AW108" s="12" t="s">
        <v>34</v>
      </c>
      <c r="AX108" s="12" t="s">
        <v>72</v>
      </c>
      <c r="AY108" s="233" t="s">
        <v>116</v>
      </c>
    </row>
    <row r="109" s="11" customFormat="1">
      <c r="B109" s="211"/>
      <c r="C109" s="212"/>
      <c r="D109" s="213" t="s">
        <v>133</v>
      </c>
      <c r="E109" s="214" t="s">
        <v>1</v>
      </c>
      <c r="F109" s="215" t="s">
        <v>147</v>
      </c>
      <c r="G109" s="212"/>
      <c r="H109" s="216">
        <v>24.061</v>
      </c>
      <c r="I109" s="217"/>
      <c r="J109" s="212"/>
      <c r="K109" s="212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133</v>
      </c>
      <c r="AU109" s="222" t="s">
        <v>82</v>
      </c>
      <c r="AV109" s="11" t="s">
        <v>82</v>
      </c>
      <c r="AW109" s="11" t="s">
        <v>34</v>
      </c>
      <c r="AX109" s="11" t="s">
        <v>72</v>
      </c>
      <c r="AY109" s="222" t="s">
        <v>116</v>
      </c>
    </row>
    <row r="110" s="13" customFormat="1">
      <c r="B110" s="234"/>
      <c r="C110" s="235"/>
      <c r="D110" s="213" t="s">
        <v>133</v>
      </c>
      <c r="E110" s="236" t="s">
        <v>1</v>
      </c>
      <c r="F110" s="237" t="s">
        <v>139</v>
      </c>
      <c r="G110" s="235"/>
      <c r="H110" s="238">
        <v>137.345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133</v>
      </c>
      <c r="AU110" s="244" t="s">
        <v>82</v>
      </c>
      <c r="AV110" s="13" t="s">
        <v>123</v>
      </c>
      <c r="AW110" s="13" t="s">
        <v>34</v>
      </c>
      <c r="AX110" s="13" t="s">
        <v>80</v>
      </c>
      <c r="AY110" s="244" t="s">
        <v>116</v>
      </c>
    </row>
    <row r="111" s="1" customFormat="1" ht="16.5" customHeight="1">
      <c r="B111" s="36"/>
      <c r="C111" s="199" t="s">
        <v>148</v>
      </c>
      <c r="D111" s="199" t="s">
        <v>118</v>
      </c>
      <c r="E111" s="200" t="s">
        <v>149</v>
      </c>
      <c r="F111" s="201" t="s">
        <v>150</v>
      </c>
      <c r="G111" s="202" t="s">
        <v>131</v>
      </c>
      <c r="H111" s="203">
        <v>21.600000000000001</v>
      </c>
      <c r="I111" s="204"/>
      <c r="J111" s="205">
        <f>ROUND(I111*H111,2)</f>
        <v>0</v>
      </c>
      <c r="K111" s="201" t="s">
        <v>122</v>
      </c>
      <c r="L111" s="41"/>
      <c r="M111" s="206" t="s">
        <v>1</v>
      </c>
      <c r="N111" s="207" t="s">
        <v>43</v>
      </c>
      <c r="O111" s="77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5" t="s">
        <v>123</v>
      </c>
      <c r="AT111" s="15" t="s">
        <v>118</v>
      </c>
      <c r="AU111" s="15" t="s">
        <v>82</v>
      </c>
      <c r="AY111" s="15" t="s">
        <v>116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80</v>
      </c>
      <c r="BK111" s="210">
        <f>ROUND(I111*H111,2)</f>
        <v>0</v>
      </c>
      <c r="BL111" s="15" t="s">
        <v>123</v>
      </c>
      <c r="BM111" s="15" t="s">
        <v>151</v>
      </c>
    </row>
    <row r="112" s="11" customFormat="1">
      <c r="B112" s="211"/>
      <c r="C112" s="212"/>
      <c r="D112" s="213" t="s">
        <v>133</v>
      </c>
      <c r="E112" s="214" t="s">
        <v>1</v>
      </c>
      <c r="F112" s="215" t="s">
        <v>152</v>
      </c>
      <c r="G112" s="212"/>
      <c r="H112" s="216">
        <v>14.039999999999999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133</v>
      </c>
      <c r="AU112" s="222" t="s">
        <v>82</v>
      </c>
      <c r="AV112" s="11" t="s">
        <v>82</v>
      </c>
      <c r="AW112" s="11" t="s">
        <v>34</v>
      </c>
      <c r="AX112" s="11" t="s">
        <v>72</v>
      </c>
      <c r="AY112" s="222" t="s">
        <v>116</v>
      </c>
    </row>
    <row r="113" s="11" customFormat="1">
      <c r="B113" s="211"/>
      <c r="C113" s="212"/>
      <c r="D113" s="213" t="s">
        <v>133</v>
      </c>
      <c r="E113" s="214" t="s">
        <v>1</v>
      </c>
      <c r="F113" s="215" t="s">
        <v>153</v>
      </c>
      <c r="G113" s="212"/>
      <c r="H113" s="216">
        <v>7.5599999999999996</v>
      </c>
      <c r="I113" s="217"/>
      <c r="J113" s="212"/>
      <c r="K113" s="212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133</v>
      </c>
      <c r="AU113" s="222" t="s">
        <v>82</v>
      </c>
      <c r="AV113" s="11" t="s">
        <v>82</v>
      </c>
      <c r="AW113" s="11" t="s">
        <v>34</v>
      </c>
      <c r="AX113" s="11" t="s">
        <v>72</v>
      </c>
      <c r="AY113" s="222" t="s">
        <v>116</v>
      </c>
    </row>
    <row r="114" s="13" customFormat="1">
      <c r="B114" s="234"/>
      <c r="C114" s="235"/>
      <c r="D114" s="213" t="s">
        <v>133</v>
      </c>
      <c r="E114" s="236" t="s">
        <v>1</v>
      </c>
      <c r="F114" s="237" t="s">
        <v>139</v>
      </c>
      <c r="G114" s="235"/>
      <c r="H114" s="238">
        <v>21.599999999999998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133</v>
      </c>
      <c r="AU114" s="244" t="s">
        <v>82</v>
      </c>
      <c r="AV114" s="13" t="s">
        <v>123</v>
      </c>
      <c r="AW114" s="13" t="s">
        <v>34</v>
      </c>
      <c r="AX114" s="13" t="s">
        <v>80</v>
      </c>
      <c r="AY114" s="244" t="s">
        <v>116</v>
      </c>
    </row>
    <row r="115" s="1" customFormat="1" ht="16.5" customHeight="1">
      <c r="B115" s="36"/>
      <c r="C115" s="199" t="s">
        <v>154</v>
      </c>
      <c r="D115" s="199" t="s">
        <v>118</v>
      </c>
      <c r="E115" s="200" t="s">
        <v>155</v>
      </c>
      <c r="F115" s="201" t="s">
        <v>156</v>
      </c>
      <c r="G115" s="202" t="s">
        <v>131</v>
      </c>
      <c r="H115" s="203">
        <v>21.600000000000001</v>
      </c>
      <c r="I115" s="204"/>
      <c r="J115" s="205">
        <f>ROUND(I115*H115,2)</f>
        <v>0</v>
      </c>
      <c r="K115" s="201" t="s">
        <v>122</v>
      </c>
      <c r="L115" s="41"/>
      <c r="M115" s="206" t="s">
        <v>1</v>
      </c>
      <c r="N115" s="207" t="s">
        <v>43</v>
      </c>
      <c r="O115" s="7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AR115" s="15" t="s">
        <v>123</v>
      </c>
      <c r="AT115" s="15" t="s">
        <v>118</v>
      </c>
      <c r="AU115" s="15" t="s">
        <v>82</v>
      </c>
      <c r="AY115" s="15" t="s">
        <v>116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5" t="s">
        <v>80</v>
      </c>
      <c r="BK115" s="210">
        <f>ROUND(I115*H115,2)</f>
        <v>0</v>
      </c>
      <c r="BL115" s="15" t="s">
        <v>123</v>
      </c>
      <c r="BM115" s="15" t="s">
        <v>157</v>
      </c>
    </row>
    <row r="116" s="1" customFormat="1" ht="16.5" customHeight="1">
      <c r="B116" s="36"/>
      <c r="C116" s="199" t="s">
        <v>158</v>
      </c>
      <c r="D116" s="199" t="s">
        <v>118</v>
      </c>
      <c r="E116" s="200" t="s">
        <v>159</v>
      </c>
      <c r="F116" s="201" t="s">
        <v>160</v>
      </c>
      <c r="G116" s="202" t="s">
        <v>131</v>
      </c>
      <c r="H116" s="203">
        <v>21.600000000000001</v>
      </c>
      <c r="I116" s="204"/>
      <c r="J116" s="205">
        <f>ROUND(I116*H116,2)</f>
        <v>0</v>
      </c>
      <c r="K116" s="201" t="s">
        <v>122</v>
      </c>
      <c r="L116" s="41"/>
      <c r="M116" s="206" t="s">
        <v>1</v>
      </c>
      <c r="N116" s="207" t="s">
        <v>43</v>
      </c>
      <c r="O116" s="7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5" t="s">
        <v>123</v>
      </c>
      <c r="AT116" s="15" t="s">
        <v>118</v>
      </c>
      <c r="AU116" s="15" t="s">
        <v>82</v>
      </c>
      <c r="AY116" s="15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80</v>
      </c>
      <c r="BK116" s="210">
        <f>ROUND(I116*H116,2)</f>
        <v>0</v>
      </c>
      <c r="BL116" s="15" t="s">
        <v>123</v>
      </c>
      <c r="BM116" s="15" t="s">
        <v>161</v>
      </c>
    </row>
    <row r="117" s="11" customFormat="1">
      <c r="B117" s="211"/>
      <c r="C117" s="212"/>
      <c r="D117" s="213" t="s">
        <v>133</v>
      </c>
      <c r="E117" s="214" t="s">
        <v>1</v>
      </c>
      <c r="F117" s="215" t="s">
        <v>152</v>
      </c>
      <c r="G117" s="212"/>
      <c r="H117" s="216">
        <v>14.039999999999999</v>
      </c>
      <c r="I117" s="217"/>
      <c r="J117" s="212"/>
      <c r="K117" s="212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133</v>
      </c>
      <c r="AU117" s="222" t="s">
        <v>82</v>
      </c>
      <c r="AV117" s="11" t="s">
        <v>82</v>
      </c>
      <c r="AW117" s="11" t="s">
        <v>34</v>
      </c>
      <c r="AX117" s="11" t="s">
        <v>72</v>
      </c>
      <c r="AY117" s="222" t="s">
        <v>116</v>
      </c>
    </row>
    <row r="118" s="11" customFormat="1">
      <c r="B118" s="211"/>
      <c r="C118" s="212"/>
      <c r="D118" s="213" t="s">
        <v>133</v>
      </c>
      <c r="E118" s="214" t="s">
        <v>1</v>
      </c>
      <c r="F118" s="215" t="s">
        <v>153</v>
      </c>
      <c r="G118" s="212"/>
      <c r="H118" s="216">
        <v>7.5599999999999996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133</v>
      </c>
      <c r="AU118" s="222" t="s">
        <v>82</v>
      </c>
      <c r="AV118" s="11" t="s">
        <v>82</v>
      </c>
      <c r="AW118" s="11" t="s">
        <v>34</v>
      </c>
      <c r="AX118" s="11" t="s">
        <v>72</v>
      </c>
      <c r="AY118" s="222" t="s">
        <v>116</v>
      </c>
    </row>
    <row r="119" s="13" customFormat="1">
      <c r="B119" s="234"/>
      <c r="C119" s="235"/>
      <c r="D119" s="213" t="s">
        <v>133</v>
      </c>
      <c r="E119" s="236" t="s">
        <v>1</v>
      </c>
      <c r="F119" s="237" t="s">
        <v>139</v>
      </c>
      <c r="G119" s="235"/>
      <c r="H119" s="238">
        <v>21.599999999999998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133</v>
      </c>
      <c r="AU119" s="244" t="s">
        <v>82</v>
      </c>
      <c r="AV119" s="13" t="s">
        <v>123</v>
      </c>
      <c r="AW119" s="13" t="s">
        <v>34</v>
      </c>
      <c r="AX119" s="13" t="s">
        <v>80</v>
      </c>
      <c r="AY119" s="244" t="s">
        <v>116</v>
      </c>
    </row>
    <row r="120" s="1" customFormat="1" ht="16.5" customHeight="1">
      <c r="B120" s="36"/>
      <c r="C120" s="199" t="s">
        <v>162</v>
      </c>
      <c r="D120" s="199" t="s">
        <v>118</v>
      </c>
      <c r="E120" s="200" t="s">
        <v>163</v>
      </c>
      <c r="F120" s="201" t="s">
        <v>164</v>
      </c>
      <c r="G120" s="202" t="s">
        <v>131</v>
      </c>
      <c r="H120" s="203">
        <v>428.47800000000001</v>
      </c>
      <c r="I120" s="204"/>
      <c r="J120" s="205">
        <f>ROUND(I120*H120,2)</f>
        <v>0</v>
      </c>
      <c r="K120" s="201" t="s">
        <v>122</v>
      </c>
      <c r="L120" s="41"/>
      <c r="M120" s="206" t="s">
        <v>1</v>
      </c>
      <c r="N120" s="207" t="s">
        <v>43</v>
      </c>
      <c r="O120" s="7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AR120" s="15" t="s">
        <v>123</v>
      </c>
      <c r="AT120" s="15" t="s">
        <v>118</v>
      </c>
      <c r="AU120" s="15" t="s">
        <v>82</v>
      </c>
      <c r="AY120" s="15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5" t="s">
        <v>80</v>
      </c>
      <c r="BK120" s="210">
        <f>ROUND(I120*H120,2)</f>
        <v>0</v>
      </c>
      <c r="BL120" s="15" t="s">
        <v>123</v>
      </c>
      <c r="BM120" s="15" t="s">
        <v>165</v>
      </c>
    </row>
    <row r="121" s="11" customFormat="1">
      <c r="B121" s="211"/>
      <c r="C121" s="212"/>
      <c r="D121" s="213" t="s">
        <v>133</v>
      </c>
      <c r="E121" s="214" t="s">
        <v>1</v>
      </c>
      <c r="F121" s="215" t="s">
        <v>166</v>
      </c>
      <c r="G121" s="212"/>
      <c r="H121" s="216">
        <v>333.87799999999999</v>
      </c>
      <c r="I121" s="217"/>
      <c r="J121" s="212"/>
      <c r="K121" s="212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133</v>
      </c>
      <c r="AU121" s="222" t="s">
        <v>82</v>
      </c>
      <c r="AV121" s="11" t="s">
        <v>82</v>
      </c>
      <c r="AW121" s="11" t="s">
        <v>34</v>
      </c>
      <c r="AX121" s="11" t="s">
        <v>72</v>
      </c>
      <c r="AY121" s="222" t="s">
        <v>116</v>
      </c>
    </row>
    <row r="122" s="11" customFormat="1">
      <c r="B122" s="211"/>
      <c r="C122" s="212"/>
      <c r="D122" s="213" t="s">
        <v>133</v>
      </c>
      <c r="E122" s="214" t="s">
        <v>1</v>
      </c>
      <c r="F122" s="215" t="s">
        <v>167</v>
      </c>
      <c r="G122" s="212"/>
      <c r="H122" s="216">
        <v>73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133</v>
      </c>
      <c r="AU122" s="222" t="s">
        <v>82</v>
      </c>
      <c r="AV122" s="11" t="s">
        <v>82</v>
      </c>
      <c r="AW122" s="11" t="s">
        <v>34</v>
      </c>
      <c r="AX122" s="11" t="s">
        <v>72</v>
      </c>
      <c r="AY122" s="222" t="s">
        <v>116</v>
      </c>
    </row>
    <row r="123" s="11" customFormat="1">
      <c r="B123" s="211"/>
      <c r="C123" s="212"/>
      <c r="D123" s="213" t="s">
        <v>133</v>
      </c>
      <c r="E123" s="214" t="s">
        <v>1</v>
      </c>
      <c r="F123" s="215" t="s">
        <v>168</v>
      </c>
      <c r="G123" s="212"/>
      <c r="H123" s="216">
        <v>21.600000000000001</v>
      </c>
      <c r="I123" s="217"/>
      <c r="J123" s="212"/>
      <c r="K123" s="212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133</v>
      </c>
      <c r="AU123" s="222" t="s">
        <v>82</v>
      </c>
      <c r="AV123" s="11" t="s">
        <v>82</v>
      </c>
      <c r="AW123" s="11" t="s">
        <v>34</v>
      </c>
      <c r="AX123" s="11" t="s">
        <v>72</v>
      </c>
      <c r="AY123" s="222" t="s">
        <v>116</v>
      </c>
    </row>
    <row r="124" s="13" customFormat="1">
      <c r="B124" s="234"/>
      <c r="C124" s="235"/>
      <c r="D124" s="213" t="s">
        <v>133</v>
      </c>
      <c r="E124" s="236" t="s">
        <v>1</v>
      </c>
      <c r="F124" s="237" t="s">
        <v>139</v>
      </c>
      <c r="G124" s="235"/>
      <c r="H124" s="238">
        <v>428.47800000000001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133</v>
      </c>
      <c r="AU124" s="244" t="s">
        <v>82</v>
      </c>
      <c r="AV124" s="13" t="s">
        <v>123</v>
      </c>
      <c r="AW124" s="13" t="s">
        <v>34</v>
      </c>
      <c r="AX124" s="13" t="s">
        <v>80</v>
      </c>
      <c r="AY124" s="244" t="s">
        <v>116</v>
      </c>
    </row>
    <row r="125" s="1" customFormat="1" ht="16.5" customHeight="1">
      <c r="B125" s="36"/>
      <c r="C125" s="199" t="s">
        <v>169</v>
      </c>
      <c r="D125" s="199" t="s">
        <v>118</v>
      </c>
      <c r="E125" s="200" t="s">
        <v>170</v>
      </c>
      <c r="F125" s="201" t="s">
        <v>171</v>
      </c>
      <c r="G125" s="202" t="s">
        <v>131</v>
      </c>
      <c r="H125" s="203">
        <v>428.47800000000001</v>
      </c>
      <c r="I125" s="204"/>
      <c r="J125" s="205">
        <f>ROUND(I125*H125,2)</f>
        <v>0</v>
      </c>
      <c r="K125" s="201" t="s">
        <v>122</v>
      </c>
      <c r="L125" s="41"/>
      <c r="M125" s="206" t="s">
        <v>1</v>
      </c>
      <c r="N125" s="207" t="s">
        <v>43</v>
      </c>
      <c r="O125" s="7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AR125" s="15" t="s">
        <v>123</v>
      </c>
      <c r="AT125" s="15" t="s">
        <v>118</v>
      </c>
      <c r="AU125" s="15" t="s">
        <v>82</v>
      </c>
      <c r="AY125" s="15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80</v>
      </c>
      <c r="BK125" s="210">
        <f>ROUND(I125*H125,2)</f>
        <v>0</v>
      </c>
      <c r="BL125" s="15" t="s">
        <v>123</v>
      </c>
      <c r="BM125" s="15" t="s">
        <v>172</v>
      </c>
    </row>
    <row r="126" s="1" customFormat="1" ht="16.5" customHeight="1">
      <c r="B126" s="36"/>
      <c r="C126" s="199" t="s">
        <v>173</v>
      </c>
      <c r="D126" s="199" t="s">
        <v>118</v>
      </c>
      <c r="E126" s="200" t="s">
        <v>174</v>
      </c>
      <c r="F126" s="201" t="s">
        <v>175</v>
      </c>
      <c r="G126" s="202" t="s">
        <v>176</v>
      </c>
      <c r="H126" s="203">
        <v>728.41300000000001</v>
      </c>
      <c r="I126" s="204"/>
      <c r="J126" s="205">
        <f>ROUND(I126*H126,2)</f>
        <v>0</v>
      </c>
      <c r="K126" s="201" t="s">
        <v>1</v>
      </c>
      <c r="L126" s="41"/>
      <c r="M126" s="206" t="s">
        <v>1</v>
      </c>
      <c r="N126" s="207" t="s">
        <v>43</v>
      </c>
      <c r="O126" s="77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AR126" s="15" t="s">
        <v>123</v>
      </c>
      <c r="AT126" s="15" t="s">
        <v>118</v>
      </c>
      <c r="AU126" s="15" t="s">
        <v>82</v>
      </c>
      <c r="AY126" s="15" t="s">
        <v>116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5" t="s">
        <v>80</v>
      </c>
      <c r="BK126" s="210">
        <f>ROUND(I126*H126,2)</f>
        <v>0</v>
      </c>
      <c r="BL126" s="15" t="s">
        <v>123</v>
      </c>
      <c r="BM126" s="15" t="s">
        <v>177</v>
      </c>
    </row>
    <row r="127" s="11" customFormat="1">
      <c r="B127" s="211"/>
      <c r="C127" s="212"/>
      <c r="D127" s="213" t="s">
        <v>133</v>
      </c>
      <c r="E127" s="214" t="s">
        <v>1</v>
      </c>
      <c r="F127" s="215" t="s">
        <v>178</v>
      </c>
      <c r="G127" s="212"/>
      <c r="H127" s="216">
        <v>728.41300000000001</v>
      </c>
      <c r="I127" s="217"/>
      <c r="J127" s="212"/>
      <c r="K127" s="212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133</v>
      </c>
      <c r="AU127" s="222" t="s">
        <v>82</v>
      </c>
      <c r="AV127" s="11" t="s">
        <v>82</v>
      </c>
      <c r="AW127" s="11" t="s">
        <v>34</v>
      </c>
      <c r="AX127" s="11" t="s">
        <v>80</v>
      </c>
      <c r="AY127" s="222" t="s">
        <v>116</v>
      </c>
    </row>
    <row r="128" s="1" customFormat="1" ht="16.5" customHeight="1">
      <c r="B128" s="36"/>
      <c r="C128" s="199" t="s">
        <v>179</v>
      </c>
      <c r="D128" s="199" t="s">
        <v>118</v>
      </c>
      <c r="E128" s="200" t="s">
        <v>180</v>
      </c>
      <c r="F128" s="201" t="s">
        <v>181</v>
      </c>
      <c r="G128" s="202" t="s">
        <v>131</v>
      </c>
      <c r="H128" s="203">
        <v>64.344999999999999</v>
      </c>
      <c r="I128" s="204"/>
      <c r="J128" s="205">
        <f>ROUND(I128*H128,2)</f>
        <v>0</v>
      </c>
      <c r="K128" s="201" t="s">
        <v>122</v>
      </c>
      <c r="L128" s="41"/>
      <c r="M128" s="206" t="s">
        <v>1</v>
      </c>
      <c r="N128" s="207" t="s">
        <v>43</v>
      </c>
      <c r="O128" s="77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15" t="s">
        <v>123</v>
      </c>
      <c r="AT128" s="15" t="s">
        <v>118</v>
      </c>
      <c r="AU128" s="15" t="s">
        <v>82</v>
      </c>
      <c r="AY128" s="15" t="s">
        <v>116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80</v>
      </c>
      <c r="BK128" s="210">
        <f>ROUND(I128*H128,2)</f>
        <v>0</v>
      </c>
      <c r="BL128" s="15" t="s">
        <v>123</v>
      </c>
      <c r="BM128" s="15" t="s">
        <v>182</v>
      </c>
    </row>
    <row r="129" s="11" customFormat="1">
      <c r="B129" s="211"/>
      <c r="C129" s="212"/>
      <c r="D129" s="213" t="s">
        <v>133</v>
      </c>
      <c r="E129" s="214" t="s">
        <v>1</v>
      </c>
      <c r="F129" s="215" t="s">
        <v>143</v>
      </c>
      <c r="G129" s="212"/>
      <c r="H129" s="216">
        <v>47.750999999999998</v>
      </c>
      <c r="I129" s="217"/>
      <c r="J129" s="212"/>
      <c r="K129" s="212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133</v>
      </c>
      <c r="AU129" s="222" t="s">
        <v>82</v>
      </c>
      <c r="AV129" s="11" t="s">
        <v>82</v>
      </c>
      <c r="AW129" s="11" t="s">
        <v>34</v>
      </c>
      <c r="AX129" s="11" t="s">
        <v>72</v>
      </c>
      <c r="AY129" s="222" t="s">
        <v>116</v>
      </c>
    </row>
    <row r="130" s="11" customFormat="1">
      <c r="B130" s="211"/>
      <c r="C130" s="212"/>
      <c r="D130" s="213" t="s">
        <v>133</v>
      </c>
      <c r="E130" s="214" t="s">
        <v>1</v>
      </c>
      <c r="F130" s="215" t="s">
        <v>144</v>
      </c>
      <c r="G130" s="212"/>
      <c r="H130" s="216">
        <v>50.316000000000002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133</v>
      </c>
      <c r="AU130" s="222" t="s">
        <v>82</v>
      </c>
      <c r="AV130" s="11" t="s">
        <v>82</v>
      </c>
      <c r="AW130" s="11" t="s">
        <v>34</v>
      </c>
      <c r="AX130" s="11" t="s">
        <v>72</v>
      </c>
      <c r="AY130" s="222" t="s">
        <v>116</v>
      </c>
    </row>
    <row r="131" s="11" customFormat="1">
      <c r="B131" s="211"/>
      <c r="C131" s="212"/>
      <c r="D131" s="213" t="s">
        <v>133</v>
      </c>
      <c r="E131" s="214" t="s">
        <v>1</v>
      </c>
      <c r="F131" s="215" t="s">
        <v>145</v>
      </c>
      <c r="G131" s="212"/>
      <c r="H131" s="216">
        <v>15.760999999999999</v>
      </c>
      <c r="I131" s="217"/>
      <c r="J131" s="212"/>
      <c r="K131" s="212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133</v>
      </c>
      <c r="AU131" s="222" t="s">
        <v>82</v>
      </c>
      <c r="AV131" s="11" t="s">
        <v>82</v>
      </c>
      <c r="AW131" s="11" t="s">
        <v>34</v>
      </c>
      <c r="AX131" s="11" t="s">
        <v>72</v>
      </c>
      <c r="AY131" s="222" t="s">
        <v>116</v>
      </c>
    </row>
    <row r="132" s="11" customFormat="1">
      <c r="B132" s="211"/>
      <c r="C132" s="212"/>
      <c r="D132" s="213" t="s">
        <v>133</v>
      </c>
      <c r="E132" s="214" t="s">
        <v>1</v>
      </c>
      <c r="F132" s="215" t="s">
        <v>146</v>
      </c>
      <c r="G132" s="212"/>
      <c r="H132" s="216">
        <v>-0.54400000000000004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133</v>
      </c>
      <c r="AU132" s="222" t="s">
        <v>82</v>
      </c>
      <c r="AV132" s="11" t="s">
        <v>82</v>
      </c>
      <c r="AW132" s="11" t="s">
        <v>34</v>
      </c>
      <c r="AX132" s="11" t="s">
        <v>72</v>
      </c>
      <c r="AY132" s="222" t="s">
        <v>116</v>
      </c>
    </row>
    <row r="133" s="12" customFormat="1">
      <c r="B133" s="223"/>
      <c r="C133" s="224"/>
      <c r="D133" s="213" t="s">
        <v>133</v>
      </c>
      <c r="E133" s="225" t="s">
        <v>1</v>
      </c>
      <c r="F133" s="226" t="s">
        <v>136</v>
      </c>
      <c r="G133" s="224"/>
      <c r="H133" s="227">
        <v>113.28400000000001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133</v>
      </c>
      <c r="AU133" s="233" t="s">
        <v>82</v>
      </c>
      <c r="AV133" s="12" t="s">
        <v>128</v>
      </c>
      <c r="AW133" s="12" t="s">
        <v>34</v>
      </c>
      <c r="AX133" s="12" t="s">
        <v>72</v>
      </c>
      <c r="AY133" s="233" t="s">
        <v>116</v>
      </c>
    </row>
    <row r="134" s="11" customFormat="1">
      <c r="B134" s="211"/>
      <c r="C134" s="212"/>
      <c r="D134" s="213" t="s">
        <v>133</v>
      </c>
      <c r="E134" s="214" t="s">
        <v>1</v>
      </c>
      <c r="F134" s="215" t="s">
        <v>183</v>
      </c>
      <c r="G134" s="212"/>
      <c r="H134" s="216">
        <v>23.314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133</v>
      </c>
      <c r="AU134" s="222" t="s">
        <v>82</v>
      </c>
      <c r="AV134" s="11" t="s">
        <v>82</v>
      </c>
      <c r="AW134" s="11" t="s">
        <v>34</v>
      </c>
      <c r="AX134" s="11" t="s">
        <v>72</v>
      </c>
      <c r="AY134" s="222" t="s">
        <v>116</v>
      </c>
    </row>
    <row r="135" s="12" customFormat="1">
      <c r="B135" s="223"/>
      <c r="C135" s="224"/>
      <c r="D135" s="213" t="s">
        <v>133</v>
      </c>
      <c r="E135" s="225" t="s">
        <v>1</v>
      </c>
      <c r="F135" s="226" t="s">
        <v>136</v>
      </c>
      <c r="G135" s="224"/>
      <c r="H135" s="227">
        <v>23.314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133</v>
      </c>
      <c r="AU135" s="233" t="s">
        <v>82</v>
      </c>
      <c r="AV135" s="12" t="s">
        <v>128</v>
      </c>
      <c r="AW135" s="12" t="s">
        <v>34</v>
      </c>
      <c r="AX135" s="12" t="s">
        <v>72</v>
      </c>
      <c r="AY135" s="233" t="s">
        <v>116</v>
      </c>
    </row>
    <row r="136" s="11" customFormat="1">
      <c r="B136" s="211"/>
      <c r="C136" s="212"/>
      <c r="D136" s="213" t="s">
        <v>133</v>
      </c>
      <c r="E136" s="214" t="s">
        <v>1</v>
      </c>
      <c r="F136" s="215" t="s">
        <v>184</v>
      </c>
      <c r="G136" s="212"/>
      <c r="H136" s="216">
        <v>-31.834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133</v>
      </c>
      <c r="AU136" s="222" t="s">
        <v>82</v>
      </c>
      <c r="AV136" s="11" t="s">
        <v>82</v>
      </c>
      <c r="AW136" s="11" t="s">
        <v>34</v>
      </c>
      <c r="AX136" s="11" t="s">
        <v>72</v>
      </c>
      <c r="AY136" s="222" t="s">
        <v>116</v>
      </c>
    </row>
    <row r="137" s="11" customFormat="1">
      <c r="B137" s="211"/>
      <c r="C137" s="212"/>
      <c r="D137" s="213" t="s">
        <v>133</v>
      </c>
      <c r="E137" s="214" t="s">
        <v>1</v>
      </c>
      <c r="F137" s="215" t="s">
        <v>185</v>
      </c>
      <c r="G137" s="212"/>
      <c r="H137" s="216">
        <v>-33.543999999999997</v>
      </c>
      <c r="I137" s="217"/>
      <c r="J137" s="212"/>
      <c r="K137" s="212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133</v>
      </c>
      <c r="AU137" s="222" t="s">
        <v>82</v>
      </c>
      <c r="AV137" s="11" t="s">
        <v>82</v>
      </c>
      <c r="AW137" s="11" t="s">
        <v>34</v>
      </c>
      <c r="AX137" s="11" t="s">
        <v>72</v>
      </c>
      <c r="AY137" s="222" t="s">
        <v>116</v>
      </c>
    </row>
    <row r="138" s="11" customFormat="1">
      <c r="B138" s="211"/>
      <c r="C138" s="212"/>
      <c r="D138" s="213" t="s">
        <v>133</v>
      </c>
      <c r="E138" s="214" t="s">
        <v>1</v>
      </c>
      <c r="F138" s="215" t="s">
        <v>186</v>
      </c>
      <c r="G138" s="212"/>
      <c r="H138" s="216">
        <v>-6.875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133</v>
      </c>
      <c r="AU138" s="222" t="s">
        <v>82</v>
      </c>
      <c r="AV138" s="11" t="s">
        <v>82</v>
      </c>
      <c r="AW138" s="11" t="s">
        <v>34</v>
      </c>
      <c r="AX138" s="11" t="s">
        <v>72</v>
      </c>
      <c r="AY138" s="222" t="s">
        <v>116</v>
      </c>
    </row>
    <row r="139" s="12" customFormat="1">
      <c r="B139" s="223"/>
      <c r="C139" s="224"/>
      <c r="D139" s="213" t="s">
        <v>133</v>
      </c>
      <c r="E139" s="225" t="s">
        <v>1</v>
      </c>
      <c r="F139" s="226" t="s">
        <v>136</v>
      </c>
      <c r="G139" s="224"/>
      <c r="H139" s="227">
        <v>-72.253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133</v>
      </c>
      <c r="AU139" s="233" t="s">
        <v>82</v>
      </c>
      <c r="AV139" s="12" t="s">
        <v>128</v>
      </c>
      <c r="AW139" s="12" t="s">
        <v>34</v>
      </c>
      <c r="AX139" s="12" t="s">
        <v>72</v>
      </c>
      <c r="AY139" s="233" t="s">
        <v>116</v>
      </c>
    </row>
    <row r="140" s="13" customFormat="1">
      <c r="B140" s="234"/>
      <c r="C140" s="235"/>
      <c r="D140" s="213" t="s">
        <v>133</v>
      </c>
      <c r="E140" s="236" t="s">
        <v>1</v>
      </c>
      <c r="F140" s="237" t="s">
        <v>139</v>
      </c>
      <c r="G140" s="235"/>
      <c r="H140" s="238">
        <v>64.345000000000013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133</v>
      </c>
      <c r="AU140" s="244" t="s">
        <v>82</v>
      </c>
      <c r="AV140" s="13" t="s">
        <v>123</v>
      </c>
      <c r="AW140" s="13" t="s">
        <v>34</v>
      </c>
      <c r="AX140" s="13" t="s">
        <v>80</v>
      </c>
      <c r="AY140" s="244" t="s">
        <v>116</v>
      </c>
    </row>
    <row r="141" s="1" customFormat="1" ht="16.5" customHeight="1">
      <c r="B141" s="36"/>
      <c r="C141" s="245" t="s">
        <v>187</v>
      </c>
      <c r="D141" s="245" t="s">
        <v>188</v>
      </c>
      <c r="E141" s="246" t="s">
        <v>189</v>
      </c>
      <c r="F141" s="247" t="s">
        <v>190</v>
      </c>
      <c r="G141" s="248" t="s">
        <v>131</v>
      </c>
      <c r="H141" s="249">
        <v>64.344999999999999</v>
      </c>
      <c r="I141" s="250"/>
      <c r="J141" s="251">
        <f>ROUND(I141*H141,2)</f>
        <v>0</v>
      </c>
      <c r="K141" s="247" t="s">
        <v>1</v>
      </c>
      <c r="L141" s="252"/>
      <c r="M141" s="253" t="s">
        <v>1</v>
      </c>
      <c r="N141" s="254" t="s">
        <v>43</v>
      </c>
      <c r="O141" s="77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AR141" s="15" t="s">
        <v>162</v>
      </c>
      <c r="AT141" s="15" t="s">
        <v>188</v>
      </c>
      <c r="AU141" s="15" t="s">
        <v>82</v>
      </c>
      <c r="AY141" s="15" t="s">
        <v>116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80</v>
      </c>
      <c r="BK141" s="210">
        <f>ROUND(I141*H141,2)</f>
        <v>0</v>
      </c>
      <c r="BL141" s="15" t="s">
        <v>123</v>
      </c>
      <c r="BM141" s="15" t="s">
        <v>191</v>
      </c>
    </row>
    <row r="142" s="1" customFormat="1" ht="16.5" customHeight="1">
      <c r="B142" s="36"/>
      <c r="C142" s="199" t="s">
        <v>192</v>
      </c>
      <c r="D142" s="199" t="s">
        <v>118</v>
      </c>
      <c r="E142" s="200" t="s">
        <v>180</v>
      </c>
      <c r="F142" s="201" t="s">
        <v>181</v>
      </c>
      <c r="G142" s="202" t="s">
        <v>131</v>
      </c>
      <c r="H142" s="203">
        <v>5.1559999999999997</v>
      </c>
      <c r="I142" s="204"/>
      <c r="J142" s="205">
        <f>ROUND(I142*H142,2)</f>
        <v>0</v>
      </c>
      <c r="K142" s="201" t="s">
        <v>122</v>
      </c>
      <c r="L142" s="41"/>
      <c r="M142" s="206" t="s">
        <v>1</v>
      </c>
      <c r="N142" s="207" t="s">
        <v>43</v>
      </c>
      <c r="O142" s="77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15" t="s">
        <v>123</v>
      </c>
      <c r="AT142" s="15" t="s">
        <v>118</v>
      </c>
      <c r="AU142" s="15" t="s">
        <v>82</v>
      </c>
      <c r="AY142" s="15" t="s">
        <v>116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5" t="s">
        <v>80</v>
      </c>
      <c r="BK142" s="210">
        <f>ROUND(I142*H142,2)</f>
        <v>0</v>
      </c>
      <c r="BL142" s="15" t="s">
        <v>123</v>
      </c>
      <c r="BM142" s="15" t="s">
        <v>193</v>
      </c>
    </row>
    <row r="143" s="11" customFormat="1">
      <c r="B143" s="211"/>
      <c r="C143" s="212"/>
      <c r="D143" s="213" t="s">
        <v>133</v>
      </c>
      <c r="E143" s="214" t="s">
        <v>1</v>
      </c>
      <c r="F143" s="215" t="s">
        <v>194</v>
      </c>
      <c r="G143" s="212"/>
      <c r="H143" s="216">
        <v>5.1559999999999997</v>
      </c>
      <c r="I143" s="217"/>
      <c r="J143" s="212"/>
      <c r="K143" s="212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133</v>
      </c>
      <c r="AU143" s="222" t="s">
        <v>82</v>
      </c>
      <c r="AV143" s="11" t="s">
        <v>82</v>
      </c>
      <c r="AW143" s="11" t="s">
        <v>34</v>
      </c>
      <c r="AX143" s="11" t="s">
        <v>80</v>
      </c>
      <c r="AY143" s="222" t="s">
        <v>116</v>
      </c>
    </row>
    <row r="144" s="1" customFormat="1" ht="16.5" customHeight="1">
      <c r="B144" s="36"/>
      <c r="C144" s="245" t="s">
        <v>195</v>
      </c>
      <c r="D144" s="245" t="s">
        <v>188</v>
      </c>
      <c r="E144" s="246" t="s">
        <v>196</v>
      </c>
      <c r="F144" s="247" t="s">
        <v>197</v>
      </c>
      <c r="G144" s="248" t="s">
        <v>176</v>
      </c>
      <c r="H144" s="249">
        <v>10.311999999999999</v>
      </c>
      <c r="I144" s="250"/>
      <c r="J144" s="251">
        <f>ROUND(I144*H144,2)</f>
        <v>0</v>
      </c>
      <c r="K144" s="247" t="s">
        <v>122</v>
      </c>
      <c r="L144" s="252"/>
      <c r="M144" s="253" t="s">
        <v>1</v>
      </c>
      <c r="N144" s="254" t="s">
        <v>43</v>
      </c>
      <c r="O144" s="77"/>
      <c r="P144" s="208">
        <f>O144*H144</f>
        <v>0</v>
      </c>
      <c r="Q144" s="208">
        <v>1</v>
      </c>
      <c r="R144" s="208">
        <f>Q144*H144</f>
        <v>10.311999999999999</v>
      </c>
      <c r="S144" s="208">
        <v>0</v>
      </c>
      <c r="T144" s="209">
        <f>S144*H144</f>
        <v>0</v>
      </c>
      <c r="AR144" s="15" t="s">
        <v>162</v>
      </c>
      <c r="AT144" s="15" t="s">
        <v>188</v>
      </c>
      <c r="AU144" s="15" t="s">
        <v>82</v>
      </c>
      <c r="AY144" s="15" t="s">
        <v>116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5" t="s">
        <v>80</v>
      </c>
      <c r="BK144" s="210">
        <f>ROUND(I144*H144,2)</f>
        <v>0</v>
      </c>
      <c r="BL144" s="15" t="s">
        <v>123</v>
      </c>
      <c r="BM144" s="15" t="s">
        <v>198</v>
      </c>
    </row>
    <row r="145" s="11" customFormat="1">
      <c r="B145" s="211"/>
      <c r="C145" s="212"/>
      <c r="D145" s="213" t="s">
        <v>133</v>
      </c>
      <c r="E145" s="212"/>
      <c r="F145" s="215" t="s">
        <v>199</v>
      </c>
      <c r="G145" s="212"/>
      <c r="H145" s="216">
        <v>10.311999999999999</v>
      </c>
      <c r="I145" s="217"/>
      <c r="J145" s="212"/>
      <c r="K145" s="212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133</v>
      </c>
      <c r="AU145" s="222" t="s">
        <v>82</v>
      </c>
      <c r="AV145" s="11" t="s">
        <v>82</v>
      </c>
      <c r="AW145" s="11" t="s">
        <v>4</v>
      </c>
      <c r="AX145" s="11" t="s">
        <v>80</v>
      </c>
      <c r="AY145" s="222" t="s">
        <v>116</v>
      </c>
    </row>
    <row r="146" s="1" customFormat="1" ht="16.5" customHeight="1">
      <c r="B146" s="36"/>
      <c r="C146" s="199" t="s">
        <v>8</v>
      </c>
      <c r="D146" s="199" t="s">
        <v>118</v>
      </c>
      <c r="E146" s="200" t="s">
        <v>200</v>
      </c>
      <c r="F146" s="201" t="s">
        <v>201</v>
      </c>
      <c r="G146" s="202" t="s">
        <v>202</v>
      </c>
      <c r="H146" s="203">
        <v>2257.6700000000001</v>
      </c>
      <c r="I146" s="204"/>
      <c r="J146" s="205">
        <f>ROUND(I146*H146,2)</f>
        <v>0</v>
      </c>
      <c r="K146" s="201" t="s">
        <v>122</v>
      </c>
      <c r="L146" s="41"/>
      <c r="M146" s="206" t="s">
        <v>1</v>
      </c>
      <c r="N146" s="207" t="s">
        <v>43</v>
      </c>
      <c r="O146" s="77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AR146" s="15" t="s">
        <v>123</v>
      </c>
      <c r="AT146" s="15" t="s">
        <v>118</v>
      </c>
      <c r="AU146" s="15" t="s">
        <v>82</v>
      </c>
      <c r="AY146" s="15" t="s">
        <v>116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5" t="s">
        <v>80</v>
      </c>
      <c r="BK146" s="210">
        <f>ROUND(I146*H146,2)</f>
        <v>0</v>
      </c>
      <c r="BL146" s="15" t="s">
        <v>123</v>
      </c>
      <c r="BM146" s="15" t="s">
        <v>203</v>
      </c>
    </row>
    <row r="147" s="11" customFormat="1">
      <c r="B147" s="211"/>
      <c r="C147" s="212"/>
      <c r="D147" s="213" t="s">
        <v>133</v>
      </c>
      <c r="E147" s="214" t="s">
        <v>1</v>
      </c>
      <c r="F147" s="215" t="s">
        <v>204</v>
      </c>
      <c r="G147" s="212"/>
      <c r="H147" s="216">
        <v>2257.6700000000001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133</v>
      </c>
      <c r="AU147" s="222" t="s">
        <v>82</v>
      </c>
      <c r="AV147" s="11" t="s">
        <v>82</v>
      </c>
      <c r="AW147" s="11" t="s">
        <v>34</v>
      </c>
      <c r="AX147" s="11" t="s">
        <v>80</v>
      </c>
      <c r="AY147" s="222" t="s">
        <v>116</v>
      </c>
    </row>
    <row r="148" s="1" customFormat="1" ht="16.5" customHeight="1">
      <c r="B148" s="36"/>
      <c r="C148" s="199" t="s">
        <v>205</v>
      </c>
      <c r="D148" s="199" t="s">
        <v>118</v>
      </c>
      <c r="E148" s="200" t="s">
        <v>206</v>
      </c>
      <c r="F148" s="201" t="s">
        <v>207</v>
      </c>
      <c r="G148" s="202" t="s">
        <v>202</v>
      </c>
      <c r="H148" s="203">
        <v>2257.6700000000001</v>
      </c>
      <c r="I148" s="204"/>
      <c r="J148" s="205">
        <f>ROUND(I148*H148,2)</f>
        <v>0</v>
      </c>
      <c r="K148" s="201" t="s">
        <v>122</v>
      </c>
      <c r="L148" s="41"/>
      <c r="M148" s="206" t="s">
        <v>1</v>
      </c>
      <c r="N148" s="207" t="s">
        <v>43</v>
      </c>
      <c r="O148" s="77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AR148" s="15" t="s">
        <v>123</v>
      </c>
      <c r="AT148" s="15" t="s">
        <v>118</v>
      </c>
      <c r="AU148" s="15" t="s">
        <v>82</v>
      </c>
      <c r="AY148" s="15" t="s">
        <v>116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5" t="s">
        <v>80</v>
      </c>
      <c r="BK148" s="210">
        <f>ROUND(I148*H148,2)</f>
        <v>0</v>
      </c>
      <c r="BL148" s="15" t="s">
        <v>123</v>
      </c>
      <c r="BM148" s="15" t="s">
        <v>208</v>
      </c>
    </row>
    <row r="149" s="1" customFormat="1" ht="16.5" customHeight="1">
      <c r="B149" s="36"/>
      <c r="C149" s="245" t="s">
        <v>209</v>
      </c>
      <c r="D149" s="245" t="s">
        <v>188</v>
      </c>
      <c r="E149" s="246" t="s">
        <v>210</v>
      </c>
      <c r="F149" s="247" t="s">
        <v>211</v>
      </c>
      <c r="G149" s="248" t="s">
        <v>212</v>
      </c>
      <c r="H149" s="249">
        <v>33.865000000000002</v>
      </c>
      <c r="I149" s="250"/>
      <c r="J149" s="251">
        <f>ROUND(I149*H149,2)</f>
        <v>0</v>
      </c>
      <c r="K149" s="247" t="s">
        <v>122</v>
      </c>
      <c r="L149" s="252"/>
      <c r="M149" s="253" t="s">
        <v>1</v>
      </c>
      <c r="N149" s="254" t="s">
        <v>43</v>
      </c>
      <c r="O149" s="77"/>
      <c r="P149" s="208">
        <f>O149*H149</f>
        <v>0</v>
      </c>
      <c r="Q149" s="208">
        <v>0.001</v>
      </c>
      <c r="R149" s="208">
        <f>Q149*H149</f>
        <v>0.033864999999999999</v>
      </c>
      <c r="S149" s="208">
        <v>0</v>
      </c>
      <c r="T149" s="209">
        <f>S149*H149</f>
        <v>0</v>
      </c>
      <c r="AR149" s="15" t="s">
        <v>162</v>
      </c>
      <c r="AT149" s="15" t="s">
        <v>188</v>
      </c>
      <c r="AU149" s="15" t="s">
        <v>82</v>
      </c>
      <c r="AY149" s="15" t="s">
        <v>116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80</v>
      </c>
      <c r="BK149" s="210">
        <f>ROUND(I149*H149,2)</f>
        <v>0</v>
      </c>
      <c r="BL149" s="15" t="s">
        <v>123</v>
      </c>
      <c r="BM149" s="15" t="s">
        <v>213</v>
      </c>
    </row>
    <row r="150" s="11" customFormat="1">
      <c r="B150" s="211"/>
      <c r="C150" s="212"/>
      <c r="D150" s="213" t="s">
        <v>133</v>
      </c>
      <c r="E150" s="212"/>
      <c r="F150" s="215" t="s">
        <v>214</v>
      </c>
      <c r="G150" s="212"/>
      <c r="H150" s="216">
        <v>33.865000000000002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133</v>
      </c>
      <c r="AU150" s="222" t="s">
        <v>82</v>
      </c>
      <c r="AV150" s="11" t="s">
        <v>82</v>
      </c>
      <c r="AW150" s="11" t="s">
        <v>4</v>
      </c>
      <c r="AX150" s="11" t="s">
        <v>80</v>
      </c>
      <c r="AY150" s="222" t="s">
        <v>116</v>
      </c>
    </row>
    <row r="151" s="1" customFormat="1" ht="16.5" customHeight="1">
      <c r="B151" s="36"/>
      <c r="C151" s="199" t="s">
        <v>215</v>
      </c>
      <c r="D151" s="199" t="s">
        <v>118</v>
      </c>
      <c r="E151" s="200" t="s">
        <v>216</v>
      </c>
      <c r="F151" s="201" t="s">
        <v>217</v>
      </c>
      <c r="G151" s="202" t="s">
        <v>202</v>
      </c>
      <c r="H151" s="203">
        <v>4018</v>
      </c>
      <c r="I151" s="204"/>
      <c r="J151" s="205">
        <f>ROUND(I151*H151,2)</f>
        <v>0</v>
      </c>
      <c r="K151" s="201" t="s">
        <v>122</v>
      </c>
      <c r="L151" s="41"/>
      <c r="M151" s="206" t="s">
        <v>1</v>
      </c>
      <c r="N151" s="207" t="s">
        <v>43</v>
      </c>
      <c r="O151" s="77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AR151" s="15" t="s">
        <v>123</v>
      </c>
      <c r="AT151" s="15" t="s">
        <v>118</v>
      </c>
      <c r="AU151" s="15" t="s">
        <v>82</v>
      </c>
      <c r="AY151" s="15" t="s">
        <v>116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5" t="s">
        <v>80</v>
      </c>
      <c r="BK151" s="210">
        <f>ROUND(I151*H151,2)</f>
        <v>0</v>
      </c>
      <c r="BL151" s="15" t="s">
        <v>123</v>
      </c>
      <c r="BM151" s="15" t="s">
        <v>218</v>
      </c>
    </row>
    <row r="152" s="1" customFormat="1">
      <c r="B152" s="36"/>
      <c r="C152" s="37"/>
      <c r="D152" s="213" t="s">
        <v>219</v>
      </c>
      <c r="E152" s="37"/>
      <c r="F152" s="255" t="s">
        <v>220</v>
      </c>
      <c r="G152" s="37"/>
      <c r="H152" s="37"/>
      <c r="I152" s="125"/>
      <c r="J152" s="37"/>
      <c r="K152" s="37"/>
      <c r="L152" s="41"/>
      <c r="M152" s="256"/>
      <c r="N152" s="77"/>
      <c r="O152" s="77"/>
      <c r="P152" s="77"/>
      <c r="Q152" s="77"/>
      <c r="R152" s="77"/>
      <c r="S152" s="77"/>
      <c r="T152" s="78"/>
      <c r="AT152" s="15" t="s">
        <v>219</v>
      </c>
      <c r="AU152" s="15" t="s">
        <v>82</v>
      </c>
    </row>
    <row r="153" s="11" customFormat="1">
      <c r="B153" s="211"/>
      <c r="C153" s="212"/>
      <c r="D153" s="213" t="s">
        <v>133</v>
      </c>
      <c r="E153" s="214" t="s">
        <v>1</v>
      </c>
      <c r="F153" s="215" t="s">
        <v>221</v>
      </c>
      <c r="G153" s="212"/>
      <c r="H153" s="216">
        <v>3178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133</v>
      </c>
      <c r="AU153" s="222" t="s">
        <v>82</v>
      </c>
      <c r="AV153" s="11" t="s">
        <v>82</v>
      </c>
      <c r="AW153" s="11" t="s">
        <v>34</v>
      </c>
      <c r="AX153" s="11" t="s">
        <v>72</v>
      </c>
      <c r="AY153" s="222" t="s">
        <v>116</v>
      </c>
    </row>
    <row r="154" s="11" customFormat="1">
      <c r="B154" s="211"/>
      <c r="C154" s="212"/>
      <c r="D154" s="213" t="s">
        <v>133</v>
      </c>
      <c r="E154" s="214" t="s">
        <v>1</v>
      </c>
      <c r="F154" s="215" t="s">
        <v>222</v>
      </c>
      <c r="G154" s="212"/>
      <c r="H154" s="216">
        <v>840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133</v>
      </c>
      <c r="AU154" s="222" t="s">
        <v>82</v>
      </c>
      <c r="AV154" s="11" t="s">
        <v>82</v>
      </c>
      <c r="AW154" s="11" t="s">
        <v>34</v>
      </c>
      <c r="AX154" s="11" t="s">
        <v>72</v>
      </c>
      <c r="AY154" s="222" t="s">
        <v>116</v>
      </c>
    </row>
    <row r="155" s="13" customFormat="1">
      <c r="B155" s="234"/>
      <c r="C155" s="235"/>
      <c r="D155" s="213" t="s">
        <v>133</v>
      </c>
      <c r="E155" s="236" t="s">
        <v>1</v>
      </c>
      <c r="F155" s="237" t="s">
        <v>139</v>
      </c>
      <c r="G155" s="235"/>
      <c r="H155" s="238">
        <v>4018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133</v>
      </c>
      <c r="AU155" s="244" t="s">
        <v>82</v>
      </c>
      <c r="AV155" s="13" t="s">
        <v>123</v>
      </c>
      <c r="AW155" s="13" t="s">
        <v>34</v>
      </c>
      <c r="AX155" s="13" t="s">
        <v>80</v>
      </c>
      <c r="AY155" s="244" t="s">
        <v>116</v>
      </c>
    </row>
    <row r="156" s="10" customFormat="1" ht="22.8" customHeight="1">
      <c r="B156" s="183"/>
      <c r="C156" s="184"/>
      <c r="D156" s="185" t="s">
        <v>71</v>
      </c>
      <c r="E156" s="197" t="s">
        <v>82</v>
      </c>
      <c r="F156" s="197" t="s">
        <v>223</v>
      </c>
      <c r="G156" s="184"/>
      <c r="H156" s="184"/>
      <c r="I156" s="187"/>
      <c r="J156" s="198">
        <f>BK156</f>
        <v>0</v>
      </c>
      <c r="K156" s="184"/>
      <c r="L156" s="189"/>
      <c r="M156" s="190"/>
      <c r="N156" s="191"/>
      <c r="O156" s="191"/>
      <c r="P156" s="192">
        <f>SUM(P157:P191)</f>
        <v>0</v>
      </c>
      <c r="Q156" s="191"/>
      <c r="R156" s="192">
        <f>SUM(R157:R191)</f>
        <v>195.15992761000001</v>
      </c>
      <c r="S156" s="191"/>
      <c r="T156" s="193">
        <f>SUM(T157:T191)</f>
        <v>0</v>
      </c>
      <c r="AR156" s="194" t="s">
        <v>80</v>
      </c>
      <c r="AT156" s="195" t="s">
        <v>71</v>
      </c>
      <c r="AU156" s="195" t="s">
        <v>80</v>
      </c>
      <c r="AY156" s="194" t="s">
        <v>116</v>
      </c>
      <c r="BK156" s="196">
        <f>SUM(BK157:BK191)</f>
        <v>0</v>
      </c>
    </row>
    <row r="157" s="1" customFormat="1" ht="16.5" customHeight="1">
      <c r="B157" s="36"/>
      <c r="C157" s="199" t="s">
        <v>224</v>
      </c>
      <c r="D157" s="199" t="s">
        <v>118</v>
      </c>
      <c r="E157" s="200" t="s">
        <v>225</v>
      </c>
      <c r="F157" s="201" t="s">
        <v>226</v>
      </c>
      <c r="G157" s="202" t="s">
        <v>131</v>
      </c>
      <c r="H157" s="203">
        <v>65.378</v>
      </c>
      <c r="I157" s="204"/>
      <c r="J157" s="205">
        <f>ROUND(I157*H157,2)</f>
        <v>0</v>
      </c>
      <c r="K157" s="201" t="s">
        <v>122</v>
      </c>
      <c r="L157" s="41"/>
      <c r="M157" s="206" t="s">
        <v>1</v>
      </c>
      <c r="N157" s="207" t="s">
        <v>43</v>
      </c>
      <c r="O157" s="77"/>
      <c r="P157" s="208">
        <f>O157*H157</f>
        <v>0</v>
      </c>
      <c r="Q157" s="208">
        <v>1.665</v>
      </c>
      <c r="R157" s="208">
        <f>Q157*H157</f>
        <v>108.85437</v>
      </c>
      <c r="S157" s="208">
        <v>0</v>
      </c>
      <c r="T157" s="209">
        <f>S157*H157</f>
        <v>0</v>
      </c>
      <c r="AR157" s="15" t="s">
        <v>123</v>
      </c>
      <c r="AT157" s="15" t="s">
        <v>118</v>
      </c>
      <c r="AU157" s="15" t="s">
        <v>82</v>
      </c>
      <c r="AY157" s="15" t="s">
        <v>116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5" t="s">
        <v>80</v>
      </c>
      <c r="BK157" s="210">
        <f>ROUND(I157*H157,2)</f>
        <v>0</v>
      </c>
      <c r="BL157" s="15" t="s">
        <v>123</v>
      </c>
      <c r="BM157" s="15" t="s">
        <v>227</v>
      </c>
    </row>
    <row r="158" s="1" customFormat="1">
      <c r="B158" s="36"/>
      <c r="C158" s="37"/>
      <c r="D158" s="213" t="s">
        <v>219</v>
      </c>
      <c r="E158" s="37"/>
      <c r="F158" s="255" t="s">
        <v>228</v>
      </c>
      <c r="G158" s="37"/>
      <c r="H158" s="37"/>
      <c r="I158" s="125"/>
      <c r="J158" s="37"/>
      <c r="K158" s="37"/>
      <c r="L158" s="41"/>
      <c r="M158" s="256"/>
      <c r="N158" s="77"/>
      <c r="O158" s="77"/>
      <c r="P158" s="77"/>
      <c r="Q158" s="77"/>
      <c r="R158" s="77"/>
      <c r="S158" s="77"/>
      <c r="T158" s="78"/>
      <c r="AT158" s="15" t="s">
        <v>219</v>
      </c>
      <c r="AU158" s="15" t="s">
        <v>82</v>
      </c>
    </row>
    <row r="159" s="11" customFormat="1">
      <c r="B159" s="211"/>
      <c r="C159" s="212"/>
      <c r="D159" s="213" t="s">
        <v>133</v>
      </c>
      <c r="E159" s="214" t="s">
        <v>1</v>
      </c>
      <c r="F159" s="215" t="s">
        <v>229</v>
      </c>
      <c r="G159" s="212"/>
      <c r="H159" s="216">
        <v>31.834</v>
      </c>
      <c r="I159" s="217"/>
      <c r="J159" s="212"/>
      <c r="K159" s="212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133</v>
      </c>
      <c r="AU159" s="222" t="s">
        <v>82</v>
      </c>
      <c r="AV159" s="11" t="s">
        <v>82</v>
      </c>
      <c r="AW159" s="11" t="s">
        <v>34</v>
      </c>
      <c r="AX159" s="11" t="s">
        <v>72</v>
      </c>
      <c r="AY159" s="222" t="s">
        <v>116</v>
      </c>
    </row>
    <row r="160" s="11" customFormat="1">
      <c r="B160" s="211"/>
      <c r="C160" s="212"/>
      <c r="D160" s="213" t="s">
        <v>133</v>
      </c>
      <c r="E160" s="214" t="s">
        <v>1</v>
      </c>
      <c r="F160" s="215" t="s">
        <v>230</v>
      </c>
      <c r="G160" s="212"/>
      <c r="H160" s="216">
        <v>33.543999999999997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133</v>
      </c>
      <c r="AU160" s="222" t="s">
        <v>82</v>
      </c>
      <c r="AV160" s="11" t="s">
        <v>82</v>
      </c>
      <c r="AW160" s="11" t="s">
        <v>34</v>
      </c>
      <c r="AX160" s="11" t="s">
        <v>72</v>
      </c>
      <c r="AY160" s="222" t="s">
        <v>116</v>
      </c>
    </row>
    <row r="161" s="13" customFormat="1">
      <c r="B161" s="234"/>
      <c r="C161" s="235"/>
      <c r="D161" s="213" t="s">
        <v>133</v>
      </c>
      <c r="E161" s="236" t="s">
        <v>1</v>
      </c>
      <c r="F161" s="237" t="s">
        <v>139</v>
      </c>
      <c r="G161" s="235"/>
      <c r="H161" s="238">
        <v>65.378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133</v>
      </c>
      <c r="AU161" s="244" t="s">
        <v>82</v>
      </c>
      <c r="AV161" s="13" t="s">
        <v>123</v>
      </c>
      <c r="AW161" s="13" t="s">
        <v>34</v>
      </c>
      <c r="AX161" s="13" t="s">
        <v>80</v>
      </c>
      <c r="AY161" s="244" t="s">
        <v>116</v>
      </c>
    </row>
    <row r="162" s="1" customFormat="1" ht="16.5" customHeight="1">
      <c r="B162" s="36"/>
      <c r="C162" s="199" t="s">
        <v>231</v>
      </c>
      <c r="D162" s="199" t="s">
        <v>118</v>
      </c>
      <c r="E162" s="200" t="s">
        <v>232</v>
      </c>
      <c r="F162" s="201" t="s">
        <v>233</v>
      </c>
      <c r="G162" s="202" t="s">
        <v>131</v>
      </c>
      <c r="H162" s="203">
        <v>7.3710000000000004</v>
      </c>
      <c r="I162" s="204"/>
      <c r="J162" s="205">
        <f>ROUND(I162*H162,2)</f>
        <v>0</v>
      </c>
      <c r="K162" s="201" t="s">
        <v>122</v>
      </c>
      <c r="L162" s="41"/>
      <c r="M162" s="206" t="s">
        <v>1</v>
      </c>
      <c r="N162" s="207" t="s">
        <v>43</v>
      </c>
      <c r="O162" s="77"/>
      <c r="P162" s="208">
        <f>O162*H162</f>
        <v>0</v>
      </c>
      <c r="Q162" s="208">
        <v>1.9205000000000001</v>
      </c>
      <c r="R162" s="208">
        <f>Q162*H162</f>
        <v>14.156005500000001</v>
      </c>
      <c r="S162" s="208">
        <v>0</v>
      </c>
      <c r="T162" s="209">
        <f>S162*H162</f>
        <v>0</v>
      </c>
      <c r="AR162" s="15" t="s">
        <v>123</v>
      </c>
      <c r="AT162" s="15" t="s">
        <v>118</v>
      </c>
      <c r="AU162" s="15" t="s">
        <v>82</v>
      </c>
      <c r="AY162" s="15" t="s">
        <v>116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5" t="s">
        <v>80</v>
      </c>
      <c r="BK162" s="210">
        <f>ROUND(I162*H162,2)</f>
        <v>0</v>
      </c>
      <c r="BL162" s="15" t="s">
        <v>123</v>
      </c>
      <c r="BM162" s="15" t="s">
        <v>234</v>
      </c>
    </row>
    <row r="163" s="11" customFormat="1">
      <c r="B163" s="211"/>
      <c r="C163" s="212"/>
      <c r="D163" s="213" t="s">
        <v>133</v>
      </c>
      <c r="E163" s="214" t="s">
        <v>1</v>
      </c>
      <c r="F163" s="215" t="s">
        <v>235</v>
      </c>
      <c r="G163" s="212"/>
      <c r="H163" s="216">
        <v>3.9790000000000001</v>
      </c>
      <c r="I163" s="217"/>
      <c r="J163" s="212"/>
      <c r="K163" s="212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133</v>
      </c>
      <c r="AU163" s="222" t="s">
        <v>82</v>
      </c>
      <c r="AV163" s="11" t="s">
        <v>82</v>
      </c>
      <c r="AW163" s="11" t="s">
        <v>34</v>
      </c>
      <c r="AX163" s="11" t="s">
        <v>72</v>
      </c>
      <c r="AY163" s="222" t="s">
        <v>116</v>
      </c>
    </row>
    <row r="164" s="11" customFormat="1">
      <c r="B164" s="211"/>
      <c r="C164" s="212"/>
      <c r="D164" s="213" t="s">
        <v>133</v>
      </c>
      <c r="E164" s="214" t="s">
        <v>1</v>
      </c>
      <c r="F164" s="215" t="s">
        <v>236</v>
      </c>
      <c r="G164" s="212"/>
      <c r="H164" s="216">
        <v>3.3919999999999999</v>
      </c>
      <c r="I164" s="217"/>
      <c r="J164" s="212"/>
      <c r="K164" s="212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133</v>
      </c>
      <c r="AU164" s="222" t="s">
        <v>82</v>
      </c>
      <c r="AV164" s="11" t="s">
        <v>82</v>
      </c>
      <c r="AW164" s="11" t="s">
        <v>34</v>
      </c>
      <c r="AX164" s="11" t="s">
        <v>72</v>
      </c>
      <c r="AY164" s="222" t="s">
        <v>116</v>
      </c>
    </row>
    <row r="165" s="13" customFormat="1">
      <c r="B165" s="234"/>
      <c r="C165" s="235"/>
      <c r="D165" s="213" t="s">
        <v>133</v>
      </c>
      <c r="E165" s="236" t="s">
        <v>1</v>
      </c>
      <c r="F165" s="237" t="s">
        <v>139</v>
      </c>
      <c r="G165" s="235"/>
      <c r="H165" s="238">
        <v>7.3710000000000004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133</v>
      </c>
      <c r="AU165" s="244" t="s">
        <v>82</v>
      </c>
      <c r="AV165" s="13" t="s">
        <v>123</v>
      </c>
      <c r="AW165" s="13" t="s">
        <v>34</v>
      </c>
      <c r="AX165" s="13" t="s">
        <v>80</v>
      </c>
      <c r="AY165" s="244" t="s">
        <v>116</v>
      </c>
    </row>
    <row r="166" s="1" customFormat="1" ht="16.5" customHeight="1">
      <c r="B166" s="36"/>
      <c r="C166" s="199" t="s">
        <v>7</v>
      </c>
      <c r="D166" s="199" t="s">
        <v>118</v>
      </c>
      <c r="E166" s="200" t="s">
        <v>237</v>
      </c>
      <c r="F166" s="201" t="s">
        <v>238</v>
      </c>
      <c r="G166" s="202" t="s">
        <v>239</v>
      </c>
      <c r="H166" s="203">
        <v>272.40899999999999</v>
      </c>
      <c r="I166" s="204"/>
      <c r="J166" s="205">
        <f>ROUND(I166*H166,2)</f>
        <v>0</v>
      </c>
      <c r="K166" s="201" t="s">
        <v>122</v>
      </c>
      <c r="L166" s="41"/>
      <c r="M166" s="206" t="s">
        <v>1</v>
      </c>
      <c r="N166" s="207" t="s">
        <v>43</v>
      </c>
      <c r="O166" s="77"/>
      <c r="P166" s="208">
        <f>O166*H166</f>
        <v>0</v>
      </c>
      <c r="Q166" s="208">
        <v>0.00048999999999999998</v>
      </c>
      <c r="R166" s="208">
        <f>Q166*H166</f>
        <v>0.13348040999999999</v>
      </c>
      <c r="S166" s="208">
        <v>0</v>
      </c>
      <c r="T166" s="209">
        <f>S166*H166</f>
        <v>0</v>
      </c>
      <c r="AR166" s="15" t="s">
        <v>123</v>
      </c>
      <c r="AT166" s="15" t="s">
        <v>118</v>
      </c>
      <c r="AU166" s="15" t="s">
        <v>82</v>
      </c>
      <c r="AY166" s="15" t="s">
        <v>116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5" t="s">
        <v>80</v>
      </c>
      <c r="BK166" s="210">
        <f>ROUND(I166*H166,2)</f>
        <v>0</v>
      </c>
      <c r="BL166" s="15" t="s">
        <v>123</v>
      </c>
      <c r="BM166" s="15" t="s">
        <v>240</v>
      </c>
    </row>
    <row r="167" s="1" customFormat="1">
      <c r="B167" s="36"/>
      <c r="C167" s="37"/>
      <c r="D167" s="213" t="s">
        <v>219</v>
      </c>
      <c r="E167" s="37"/>
      <c r="F167" s="255" t="s">
        <v>241</v>
      </c>
      <c r="G167" s="37"/>
      <c r="H167" s="37"/>
      <c r="I167" s="125"/>
      <c r="J167" s="37"/>
      <c r="K167" s="37"/>
      <c r="L167" s="41"/>
      <c r="M167" s="256"/>
      <c r="N167" s="77"/>
      <c r="O167" s="77"/>
      <c r="P167" s="77"/>
      <c r="Q167" s="77"/>
      <c r="R167" s="77"/>
      <c r="S167" s="77"/>
      <c r="T167" s="78"/>
      <c r="AT167" s="15" t="s">
        <v>219</v>
      </c>
      <c r="AU167" s="15" t="s">
        <v>82</v>
      </c>
    </row>
    <row r="168" s="11" customFormat="1">
      <c r="B168" s="211"/>
      <c r="C168" s="212"/>
      <c r="D168" s="213" t="s">
        <v>133</v>
      </c>
      <c r="E168" s="214" t="s">
        <v>1</v>
      </c>
      <c r="F168" s="215" t="s">
        <v>242</v>
      </c>
      <c r="G168" s="212"/>
      <c r="H168" s="216">
        <v>132.642</v>
      </c>
      <c r="I168" s="217"/>
      <c r="J168" s="212"/>
      <c r="K168" s="212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133</v>
      </c>
      <c r="AU168" s="222" t="s">
        <v>82</v>
      </c>
      <c r="AV168" s="11" t="s">
        <v>82</v>
      </c>
      <c r="AW168" s="11" t="s">
        <v>34</v>
      </c>
      <c r="AX168" s="11" t="s">
        <v>72</v>
      </c>
      <c r="AY168" s="222" t="s">
        <v>116</v>
      </c>
    </row>
    <row r="169" s="11" customFormat="1">
      <c r="B169" s="211"/>
      <c r="C169" s="212"/>
      <c r="D169" s="213" t="s">
        <v>133</v>
      </c>
      <c r="E169" s="214" t="s">
        <v>1</v>
      </c>
      <c r="F169" s="215" t="s">
        <v>243</v>
      </c>
      <c r="G169" s="212"/>
      <c r="H169" s="216">
        <v>139.767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133</v>
      </c>
      <c r="AU169" s="222" t="s">
        <v>82</v>
      </c>
      <c r="AV169" s="11" t="s">
        <v>82</v>
      </c>
      <c r="AW169" s="11" t="s">
        <v>34</v>
      </c>
      <c r="AX169" s="11" t="s">
        <v>72</v>
      </c>
      <c r="AY169" s="222" t="s">
        <v>116</v>
      </c>
    </row>
    <row r="170" s="13" customFormat="1">
      <c r="B170" s="234"/>
      <c r="C170" s="235"/>
      <c r="D170" s="213" t="s">
        <v>133</v>
      </c>
      <c r="E170" s="236" t="s">
        <v>1</v>
      </c>
      <c r="F170" s="237" t="s">
        <v>139</v>
      </c>
      <c r="G170" s="235"/>
      <c r="H170" s="238">
        <v>272.40899999999999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133</v>
      </c>
      <c r="AU170" s="244" t="s">
        <v>82</v>
      </c>
      <c r="AV170" s="13" t="s">
        <v>123</v>
      </c>
      <c r="AW170" s="13" t="s">
        <v>34</v>
      </c>
      <c r="AX170" s="13" t="s">
        <v>80</v>
      </c>
      <c r="AY170" s="244" t="s">
        <v>116</v>
      </c>
    </row>
    <row r="171" s="1" customFormat="1" ht="16.5" customHeight="1">
      <c r="B171" s="36"/>
      <c r="C171" s="199" t="s">
        <v>244</v>
      </c>
      <c r="D171" s="199" t="s">
        <v>118</v>
      </c>
      <c r="E171" s="200" t="s">
        <v>245</v>
      </c>
      <c r="F171" s="201" t="s">
        <v>246</v>
      </c>
      <c r="G171" s="202" t="s">
        <v>202</v>
      </c>
      <c r="H171" s="203">
        <v>920.33000000000004</v>
      </c>
      <c r="I171" s="204"/>
      <c r="J171" s="205">
        <f>ROUND(I171*H171,2)</f>
        <v>0</v>
      </c>
      <c r="K171" s="201" t="s">
        <v>122</v>
      </c>
      <c r="L171" s="41"/>
      <c r="M171" s="206" t="s">
        <v>1</v>
      </c>
      <c r="N171" s="207" t="s">
        <v>43</v>
      </c>
      <c r="O171" s="77"/>
      <c r="P171" s="208">
        <f>O171*H171</f>
        <v>0</v>
      </c>
      <c r="Q171" s="208">
        <v>0.00010000000000000001</v>
      </c>
      <c r="R171" s="208">
        <f>Q171*H171</f>
        <v>0.092033000000000004</v>
      </c>
      <c r="S171" s="208">
        <v>0</v>
      </c>
      <c r="T171" s="209">
        <f>S171*H171</f>
        <v>0</v>
      </c>
      <c r="AR171" s="15" t="s">
        <v>123</v>
      </c>
      <c r="AT171" s="15" t="s">
        <v>118</v>
      </c>
      <c r="AU171" s="15" t="s">
        <v>82</v>
      </c>
      <c r="AY171" s="15" t="s">
        <v>116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80</v>
      </c>
      <c r="BK171" s="210">
        <f>ROUND(I171*H171,2)</f>
        <v>0</v>
      </c>
      <c r="BL171" s="15" t="s">
        <v>123</v>
      </c>
      <c r="BM171" s="15" t="s">
        <v>247</v>
      </c>
    </row>
    <row r="172" s="11" customFormat="1">
      <c r="B172" s="211"/>
      <c r="C172" s="212"/>
      <c r="D172" s="213" t="s">
        <v>133</v>
      </c>
      <c r="E172" s="214" t="s">
        <v>1</v>
      </c>
      <c r="F172" s="215" t="s">
        <v>248</v>
      </c>
      <c r="G172" s="212"/>
      <c r="H172" s="216">
        <v>840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133</v>
      </c>
      <c r="AU172" s="222" t="s">
        <v>82</v>
      </c>
      <c r="AV172" s="11" t="s">
        <v>82</v>
      </c>
      <c r="AW172" s="11" t="s">
        <v>34</v>
      </c>
      <c r="AX172" s="11" t="s">
        <v>72</v>
      </c>
      <c r="AY172" s="222" t="s">
        <v>116</v>
      </c>
    </row>
    <row r="173" s="11" customFormat="1">
      <c r="B173" s="211"/>
      <c r="C173" s="212"/>
      <c r="D173" s="213" t="s">
        <v>133</v>
      </c>
      <c r="E173" s="214" t="s">
        <v>1</v>
      </c>
      <c r="F173" s="215" t="s">
        <v>249</v>
      </c>
      <c r="G173" s="212"/>
      <c r="H173" s="216">
        <v>80.329999999999998</v>
      </c>
      <c r="I173" s="217"/>
      <c r="J173" s="212"/>
      <c r="K173" s="212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133</v>
      </c>
      <c r="AU173" s="222" t="s">
        <v>82</v>
      </c>
      <c r="AV173" s="11" t="s">
        <v>82</v>
      </c>
      <c r="AW173" s="11" t="s">
        <v>34</v>
      </c>
      <c r="AX173" s="11" t="s">
        <v>72</v>
      </c>
      <c r="AY173" s="222" t="s">
        <v>116</v>
      </c>
    </row>
    <row r="174" s="13" customFormat="1">
      <c r="B174" s="234"/>
      <c r="C174" s="235"/>
      <c r="D174" s="213" t="s">
        <v>133</v>
      </c>
      <c r="E174" s="236" t="s">
        <v>1</v>
      </c>
      <c r="F174" s="237" t="s">
        <v>139</v>
      </c>
      <c r="G174" s="235"/>
      <c r="H174" s="238">
        <v>920.33000000000004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133</v>
      </c>
      <c r="AU174" s="244" t="s">
        <v>82</v>
      </c>
      <c r="AV174" s="13" t="s">
        <v>123</v>
      </c>
      <c r="AW174" s="13" t="s">
        <v>34</v>
      </c>
      <c r="AX174" s="13" t="s">
        <v>80</v>
      </c>
      <c r="AY174" s="244" t="s">
        <v>116</v>
      </c>
    </row>
    <row r="175" s="1" customFormat="1" ht="16.5" customHeight="1">
      <c r="B175" s="36"/>
      <c r="C175" s="245" t="s">
        <v>250</v>
      </c>
      <c r="D175" s="245" t="s">
        <v>188</v>
      </c>
      <c r="E175" s="246" t="s">
        <v>251</v>
      </c>
      <c r="F175" s="247" t="s">
        <v>252</v>
      </c>
      <c r="G175" s="248" t="s">
        <v>202</v>
      </c>
      <c r="H175" s="249">
        <v>966</v>
      </c>
      <c r="I175" s="250"/>
      <c r="J175" s="251">
        <f>ROUND(I175*H175,2)</f>
        <v>0</v>
      </c>
      <c r="K175" s="247" t="s">
        <v>122</v>
      </c>
      <c r="L175" s="252"/>
      <c r="M175" s="253" t="s">
        <v>1</v>
      </c>
      <c r="N175" s="254" t="s">
        <v>43</v>
      </c>
      <c r="O175" s="77"/>
      <c r="P175" s="208">
        <f>O175*H175</f>
        <v>0</v>
      </c>
      <c r="Q175" s="208">
        <v>0.00059999999999999995</v>
      </c>
      <c r="R175" s="208">
        <f>Q175*H175</f>
        <v>0.5796</v>
      </c>
      <c r="S175" s="208">
        <v>0</v>
      </c>
      <c r="T175" s="209">
        <f>S175*H175</f>
        <v>0</v>
      </c>
      <c r="AR175" s="15" t="s">
        <v>162</v>
      </c>
      <c r="AT175" s="15" t="s">
        <v>188</v>
      </c>
      <c r="AU175" s="15" t="s">
        <v>82</v>
      </c>
      <c r="AY175" s="15" t="s">
        <v>116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5" t="s">
        <v>80</v>
      </c>
      <c r="BK175" s="210">
        <f>ROUND(I175*H175,2)</f>
        <v>0</v>
      </c>
      <c r="BL175" s="15" t="s">
        <v>123</v>
      </c>
      <c r="BM175" s="15" t="s">
        <v>253</v>
      </c>
    </row>
    <row r="176" s="11" customFormat="1">
      <c r="B176" s="211"/>
      <c r="C176" s="212"/>
      <c r="D176" s="213" t="s">
        <v>133</v>
      </c>
      <c r="E176" s="212"/>
      <c r="F176" s="215" t="s">
        <v>254</v>
      </c>
      <c r="G176" s="212"/>
      <c r="H176" s="216">
        <v>966</v>
      </c>
      <c r="I176" s="217"/>
      <c r="J176" s="212"/>
      <c r="K176" s="212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133</v>
      </c>
      <c r="AU176" s="222" t="s">
        <v>82</v>
      </c>
      <c r="AV176" s="11" t="s">
        <v>82</v>
      </c>
      <c r="AW176" s="11" t="s">
        <v>4</v>
      </c>
      <c r="AX176" s="11" t="s">
        <v>80</v>
      </c>
      <c r="AY176" s="222" t="s">
        <v>116</v>
      </c>
    </row>
    <row r="177" s="1" customFormat="1" ht="16.5" customHeight="1">
      <c r="B177" s="36"/>
      <c r="C177" s="245" t="s">
        <v>255</v>
      </c>
      <c r="D177" s="245" t="s">
        <v>188</v>
      </c>
      <c r="E177" s="246" t="s">
        <v>256</v>
      </c>
      <c r="F177" s="247" t="s">
        <v>257</v>
      </c>
      <c r="G177" s="248" t="s">
        <v>202</v>
      </c>
      <c r="H177" s="249">
        <v>92.379999999999995</v>
      </c>
      <c r="I177" s="250"/>
      <c r="J177" s="251">
        <f>ROUND(I177*H177,2)</f>
        <v>0</v>
      </c>
      <c r="K177" s="247" t="s">
        <v>1</v>
      </c>
      <c r="L177" s="252"/>
      <c r="M177" s="253" t="s">
        <v>1</v>
      </c>
      <c r="N177" s="254" t="s">
        <v>43</v>
      </c>
      <c r="O177" s="77"/>
      <c r="P177" s="208">
        <f>O177*H177</f>
        <v>0</v>
      </c>
      <c r="Q177" s="208">
        <v>0.001</v>
      </c>
      <c r="R177" s="208">
        <f>Q177*H177</f>
        <v>0.092380000000000004</v>
      </c>
      <c r="S177" s="208">
        <v>0</v>
      </c>
      <c r="T177" s="209">
        <f>S177*H177</f>
        <v>0</v>
      </c>
      <c r="AR177" s="15" t="s">
        <v>162</v>
      </c>
      <c r="AT177" s="15" t="s">
        <v>188</v>
      </c>
      <c r="AU177" s="15" t="s">
        <v>82</v>
      </c>
      <c r="AY177" s="15" t="s">
        <v>116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5" t="s">
        <v>80</v>
      </c>
      <c r="BK177" s="210">
        <f>ROUND(I177*H177,2)</f>
        <v>0</v>
      </c>
      <c r="BL177" s="15" t="s">
        <v>123</v>
      </c>
      <c r="BM177" s="15" t="s">
        <v>258</v>
      </c>
    </row>
    <row r="178" s="11" customFormat="1">
      <c r="B178" s="211"/>
      <c r="C178" s="212"/>
      <c r="D178" s="213" t="s">
        <v>133</v>
      </c>
      <c r="E178" s="214" t="s">
        <v>1</v>
      </c>
      <c r="F178" s="215" t="s">
        <v>259</v>
      </c>
      <c r="G178" s="212"/>
      <c r="H178" s="216">
        <v>92.379999999999995</v>
      </c>
      <c r="I178" s="217"/>
      <c r="J178" s="212"/>
      <c r="K178" s="212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133</v>
      </c>
      <c r="AU178" s="222" t="s">
        <v>82</v>
      </c>
      <c r="AV178" s="11" t="s">
        <v>82</v>
      </c>
      <c r="AW178" s="11" t="s">
        <v>34</v>
      </c>
      <c r="AX178" s="11" t="s">
        <v>80</v>
      </c>
      <c r="AY178" s="222" t="s">
        <v>116</v>
      </c>
    </row>
    <row r="179" s="1" customFormat="1" ht="16.5" customHeight="1">
      <c r="B179" s="36"/>
      <c r="C179" s="199" t="s">
        <v>260</v>
      </c>
      <c r="D179" s="199" t="s">
        <v>118</v>
      </c>
      <c r="E179" s="200" t="s">
        <v>261</v>
      </c>
      <c r="F179" s="201" t="s">
        <v>262</v>
      </c>
      <c r="G179" s="202" t="s">
        <v>131</v>
      </c>
      <c r="H179" s="203">
        <v>3.4300000000000002</v>
      </c>
      <c r="I179" s="204"/>
      <c r="J179" s="205">
        <f>ROUND(I179*H179,2)</f>
        <v>0</v>
      </c>
      <c r="K179" s="201" t="s">
        <v>122</v>
      </c>
      <c r="L179" s="41"/>
      <c r="M179" s="206" t="s">
        <v>1</v>
      </c>
      <c r="N179" s="207" t="s">
        <v>43</v>
      </c>
      <c r="O179" s="77"/>
      <c r="P179" s="208">
        <f>O179*H179</f>
        <v>0</v>
      </c>
      <c r="Q179" s="208">
        <v>2.45329</v>
      </c>
      <c r="R179" s="208">
        <f>Q179*H179</f>
        <v>8.4147847000000002</v>
      </c>
      <c r="S179" s="208">
        <v>0</v>
      </c>
      <c r="T179" s="209">
        <f>S179*H179</f>
        <v>0</v>
      </c>
      <c r="AR179" s="15" t="s">
        <v>123</v>
      </c>
      <c r="AT179" s="15" t="s">
        <v>118</v>
      </c>
      <c r="AU179" s="15" t="s">
        <v>82</v>
      </c>
      <c r="AY179" s="15" t="s">
        <v>116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5" t="s">
        <v>80</v>
      </c>
      <c r="BK179" s="210">
        <f>ROUND(I179*H179,2)</f>
        <v>0</v>
      </c>
      <c r="BL179" s="15" t="s">
        <v>123</v>
      </c>
      <c r="BM179" s="15" t="s">
        <v>263</v>
      </c>
    </row>
    <row r="180" s="1" customFormat="1">
      <c r="B180" s="36"/>
      <c r="C180" s="37"/>
      <c r="D180" s="213" t="s">
        <v>219</v>
      </c>
      <c r="E180" s="37"/>
      <c r="F180" s="255" t="s">
        <v>264</v>
      </c>
      <c r="G180" s="37"/>
      <c r="H180" s="37"/>
      <c r="I180" s="125"/>
      <c r="J180" s="37"/>
      <c r="K180" s="37"/>
      <c r="L180" s="41"/>
      <c r="M180" s="256"/>
      <c r="N180" s="77"/>
      <c r="O180" s="77"/>
      <c r="P180" s="77"/>
      <c r="Q180" s="77"/>
      <c r="R180" s="77"/>
      <c r="S180" s="77"/>
      <c r="T180" s="78"/>
      <c r="AT180" s="15" t="s">
        <v>219</v>
      </c>
      <c r="AU180" s="15" t="s">
        <v>82</v>
      </c>
    </row>
    <row r="181" s="11" customFormat="1">
      <c r="B181" s="211"/>
      <c r="C181" s="212"/>
      <c r="D181" s="213" t="s">
        <v>133</v>
      </c>
      <c r="E181" s="214" t="s">
        <v>1</v>
      </c>
      <c r="F181" s="215" t="s">
        <v>265</v>
      </c>
      <c r="G181" s="212"/>
      <c r="H181" s="216">
        <v>3.4300000000000002</v>
      </c>
      <c r="I181" s="217"/>
      <c r="J181" s="212"/>
      <c r="K181" s="212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133</v>
      </c>
      <c r="AU181" s="222" t="s">
        <v>82</v>
      </c>
      <c r="AV181" s="11" t="s">
        <v>82</v>
      </c>
      <c r="AW181" s="11" t="s">
        <v>34</v>
      </c>
      <c r="AX181" s="11" t="s">
        <v>80</v>
      </c>
      <c r="AY181" s="222" t="s">
        <v>116</v>
      </c>
    </row>
    <row r="182" s="1" customFormat="1" ht="16.5" customHeight="1">
      <c r="B182" s="36"/>
      <c r="C182" s="199" t="s">
        <v>266</v>
      </c>
      <c r="D182" s="199" t="s">
        <v>118</v>
      </c>
      <c r="E182" s="200" t="s">
        <v>267</v>
      </c>
      <c r="F182" s="201" t="s">
        <v>268</v>
      </c>
      <c r="G182" s="202" t="s">
        <v>131</v>
      </c>
      <c r="H182" s="203">
        <v>3.6749999999999998</v>
      </c>
      <c r="I182" s="204"/>
      <c r="J182" s="205">
        <f>ROUND(I182*H182,2)</f>
        <v>0</v>
      </c>
      <c r="K182" s="201" t="s">
        <v>122</v>
      </c>
      <c r="L182" s="41"/>
      <c r="M182" s="206" t="s">
        <v>1</v>
      </c>
      <c r="N182" s="207" t="s">
        <v>43</v>
      </c>
      <c r="O182" s="77"/>
      <c r="P182" s="208">
        <f>O182*H182</f>
        <v>0</v>
      </c>
      <c r="Q182" s="208">
        <v>2.6619999999999999</v>
      </c>
      <c r="R182" s="208">
        <f>Q182*H182</f>
        <v>9.7828499999999998</v>
      </c>
      <c r="S182" s="208">
        <v>0</v>
      </c>
      <c r="T182" s="209">
        <f>S182*H182</f>
        <v>0</v>
      </c>
      <c r="AR182" s="15" t="s">
        <v>123</v>
      </c>
      <c r="AT182" s="15" t="s">
        <v>118</v>
      </c>
      <c r="AU182" s="15" t="s">
        <v>82</v>
      </c>
      <c r="AY182" s="15" t="s">
        <v>116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5" t="s">
        <v>80</v>
      </c>
      <c r="BK182" s="210">
        <f>ROUND(I182*H182,2)</f>
        <v>0</v>
      </c>
      <c r="BL182" s="15" t="s">
        <v>123</v>
      </c>
      <c r="BM182" s="15" t="s">
        <v>269</v>
      </c>
    </row>
    <row r="183" s="11" customFormat="1">
      <c r="B183" s="211"/>
      <c r="C183" s="212"/>
      <c r="D183" s="213" t="s">
        <v>133</v>
      </c>
      <c r="E183" s="214" t="s">
        <v>1</v>
      </c>
      <c r="F183" s="215" t="s">
        <v>270</v>
      </c>
      <c r="G183" s="212"/>
      <c r="H183" s="216">
        <v>3.6749999999999998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133</v>
      </c>
      <c r="AU183" s="222" t="s">
        <v>82</v>
      </c>
      <c r="AV183" s="11" t="s">
        <v>82</v>
      </c>
      <c r="AW183" s="11" t="s">
        <v>34</v>
      </c>
      <c r="AX183" s="11" t="s">
        <v>80</v>
      </c>
      <c r="AY183" s="222" t="s">
        <v>116</v>
      </c>
    </row>
    <row r="184" s="1" customFormat="1" ht="16.5" customHeight="1">
      <c r="B184" s="36"/>
      <c r="C184" s="199" t="s">
        <v>271</v>
      </c>
      <c r="D184" s="199" t="s">
        <v>118</v>
      </c>
      <c r="E184" s="200" t="s">
        <v>272</v>
      </c>
      <c r="F184" s="201" t="s">
        <v>273</v>
      </c>
      <c r="G184" s="202" t="s">
        <v>131</v>
      </c>
      <c r="H184" s="203">
        <v>3.6749999999999998</v>
      </c>
      <c r="I184" s="204"/>
      <c r="J184" s="205">
        <f>ROUND(I184*H184,2)</f>
        <v>0</v>
      </c>
      <c r="K184" s="201" t="s">
        <v>122</v>
      </c>
      <c r="L184" s="41"/>
      <c r="M184" s="206" t="s">
        <v>1</v>
      </c>
      <c r="N184" s="207" t="s">
        <v>43</v>
      </c>
      <c r="O184" s="77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AR184" s="15" t="s">
        <v>123</v>
      </c>
      <c r="AT184" s="15" t="s">
        <v>118</v>
      </c>
      <c r="AU184" s="15" t="s">
        <v>82</v>
      </c>
      <c r="AY184" s="15" t="s">
        <v>116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5" t="s">
        <v>80</v>
      </c>
      <c r="BK184" s="210">
        <f>ROUND(I184*H184,2)</f>
        <v>0</v>
      </c>
      <c r="BL184" s="15" t="s">
        <v>123</v>
      </c>
      <c r="BM184" s="15" t="s">
        <v>274</v>
      </c>
    </row>
    <row r="185" s="1" customFormat="1" ht="16.5" customHeight="1">
      <c r="B185" s="36"/>
      <c r="C185" s="199" t="s">
        <v>275</v>
      </c>
      <c r="D185" s="199" t="s">
        <v>118</v>
      </c>
      <c r="E185" s="200" t="s">
        <v>276</v>
      </c>
      <c r="F185" s="201" t="s">
        <v>277</v>
      </c>
      <c r="G185" s="202" t="s">
        <v>131</v>
      </c>
      <c r="H185" s="203">
        <v>21.600000000000001</v>
      </c>
      <c r="I185" s="204"/>
      <c r="J185" s="205">
        <f>ROUND(I185*H185,2)</f>
        <v>0</v>
      </c>
      <c r="K185" s="201" t="s">
        <v>122</v>
      </c>
      <c r="L185" s="41"/>
      <c r="M185" s="206" t="s">
        <v>1</v>
      </c>
      <c r="N185" s="207" t="s">
        <v>43</v>
      </c>
      <c r="O185" s="77"/>
      <c r="P185" s="208">
        <f>O185*H185</f>
        <v>0</v>
      </c>
      <c r="Q185" s="208">
        <v>2.45329</v>
      </c>
      <c r="R185" s="208">
        <f>Q185*H185</f>
        <v>52.991064000000002</v>
      </c>
      <c r="S185" s="208">
        <v>0</v>
      </c>
      <c r="T185" s="209">
        <f>S185*H185</f>
        <v>0</v>
      </c>
      <c r="AR185" s="15" t="s">
        <v>123</v>
      </c>
      <c r="AT185" s="15" t="s">
        <v>118</v>
      </c>
      <c r="AU185" s="15" t="s">
        <v>82</v>
      </c>
      <c r="AY185" s="15" t="s">
        <v>116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5" t="s">
        <v>80</v>
      </c>
      <c r="BK185" s="210">
        <f>ROUND(I185*H185,2)</f>
        <v>0</v>
      </c>
      <c r="BL185" s="15" t="s">
        <v>123</v>
      </c>
      <c r="BM185" s="15" t="s">
        <v>278</v>
      </c>
    </row>
    <row r="186" s="11" customFormat="1">
      <c r="B186" s="211"/>
      <c r="C186" s="212"/>
      <c r="D186" s="213" t="s">
        <v>133</v>
      </c>
      <c r="E186" s="214" t="s">
        <v>1</v>
      </c>
      <c r="F186" s="215" t="s">
        <v>152</v>
      </c>
      <c r="G186" s="212"/>
      <c r="H186" s="216">
        <v>14.039999999999999</v>
      </c>
      <c r="I186" s="217"/>
      <c r="J186" s="212"/>
      <c r="K186" s="212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133</v>
      </c>
      <c r="AU186" s="222" t="s">
        <v>82</v>
      </c>
      <c r="AV186" s="11" t="s">
        <v>82</v>
      </c>
      <c r="AW186" s="11" t="s">
        <v>34</v>
      </c>
      <c r="AX186" s="11" t="s">
        <v>72</v>
      </c>
      <c r="AY186" s="222" t="s">
        <v>116</v>
      </c>
    </row>
    <row r="187" s="11" customFormat="1">
      <c r="B187" s="211"/>
      <c r="C187" s="212"/>
      <c r="D187" s="213" t="s">
        <v>133</v>
      </c>
      <c r="E187" s="214" t="s">
        <v>1</v>
      </c>
      <c r="F187" s="215" t="s">
        <v>153</v>
      </c>
      <c r="G187" s="212"/>
      <c r="H187" s="216">
        <v>7.5599999999999996</v>
      </c>
      <c r="I187" s="217"/>
      <c r="J187" s="212"/>
      <c r="K187" s="212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133</v>
      </c>
      <c r="AU187" s="222" t="s">
        <v>82</v>
      </c>
      <c r="AV187" s="11" t="s">
        <v>82</v>
      </c>
      <c r="AW187" s="11" t="s">
        <v>34</v>
      </c>
      <c r="AX187" s="11" t="s">
        <v>72</v>
      </c>
      <c r="AY187" s="222" t="s">
        <v>116</v>
      </c>
    </row>
    <row r="188" s="13" customFormat="1">
      <c r="B188" s="234"/>
      <c r="C188" s="235"/>
      <c r="D188" s="213" t="s">
        <v>133</v>
      </c>
      <c r="E188" s="236" t="s">
        <v>1</v>
      </c>
      <c r="F188" s="237" t="s">
        <v>139</v>
      </c>
      <c r="G188" s="235"/>
      <c r="H188" s="238">
        <v>21.599999999999998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133</v>
      </c>
      <c r="AU188" s="244" t="s">
        <v>82</v>
      </c>
      <c r="AV188" s="13" t="s">
        <v>123</v>
      </c>
      <c r="AW188" s="13" t="s">
        <v>34</v>
      </c>
      <c r="AX188" s="13" t="s">
        <v>80</v>
      </c>
      <c r="AY188" s="244" t="s">
        <v>116</v>
      </c>
    </row>
    <row r="189" s="1" customFormat="1" ht="16.5" customHeight="1">
      <c r="B189" s="36"/>
      <c r="C189" s="199" t="s">
        <v>279</v>
      </c>
      <c r="D189" s="199" t="s">
        <v>118</v>
      </c>
      <c r="E189" s="200" t="s">
        <v>280</v>
      </c>
      <c r="F189" s="201" t="s">
        <v>281</v>
      </c>
      <c r="G189" s="202" t="s">
        <v>202</v>
      </c>
      <c r="H189" s="203">
        <v>24</v>
      </c>
      <c r="I189" s="204"/>
      <c r="J189" s="205">
        <f>ROUND(I189*H189,2)</f>
        <v>0</v>
      </c>
      <c r="K189" s="201" t="s">
        <v>122</v>
      </c>
      <c r="L189" s="41"/>
      <c r="M189" s="206" t="s">
        <v>1</v>
      </c>
      <c r="N189" s="207" t="s">
        <v>43</v>
      </c>
      <c r="O189" s="77"/>
      <c r="P189" s="208">
        <f>O189*H189</f>
        <v>0</v>
      </c>
      <c r="Q189" s="208">
        <v>0.00264</v>
      </c>
      <c r="R189" s="208">
        <f>Q189*H189</f>
        <v>0.06336</v>
      </c>
      <c r="S189" s="208">
        <v>0</v>
      </c>
      <c r="T189" s="209">
        <f>S189*H189</f>
        <v>0</v>
      </c>
      <c r="AR189" s="15" t="s">
        <v>123</v>
      </c>
      <c r="AT189" s="15" t="s">
        <v>118</v>
      </c>
      <c r="AU189" s="15" t="s">
        <v>82</v>
      </c>
      <c r="AY189" s="15" t="s">
        <v>116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80</v>
      </c>
      <c r="BK189" s="210">
        <f>ROUND(I189*H189,2)</f>
        <v>0</v>
      </c>
      <c r="BL189" s="15" t="s">
        <v>123</v>
      </c>
      <c r="BM189" s="15" t="s">
        <v>282</v>
      </c>
    </row>
    <row r="190" s="11" customFormat="1">
      <c r="B190" s="211"/>
      <c r="C190" s="212"/>
      <c r="D190" s="213" t="s">
        <v>133</v>
      </c>
      <c r="E190" s="214" t="s">
        <v>1</v>
      </c>
      <c r="F190" s="215" t="s">
        <v>283</v>
      </c>
      <c r="G190" s="212"/>
      <c r="H190" s="216">
        <v>24</v>
      </c>
      <c r="I190" s="217"/>
      <c r="J190" s="212"/>
      <c r="K190" s="212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133</v>
      </c>
      <c r="AU190" s="222" t="s">
        <v>82</v>
      </c>
      <c r="AV190" s="11" t="s">
        <v>82</v>
      </c>
      <c r="AW190" s="11" t="s">
        <v>34</v>
      </c>
      <c r="AX190" s="11" t="s">
        <v>80</v>
      </c>
      <c r="AY190" s="222" t="s">
        <v>116</v>
      </c>
    </row>
    <row r="191" s="1" customFormat="1" ht="16.5" customHeight="1">
      <c r="B191" s="36"/>
      <c r="C191" s="199" t="s">
        <v>284</v>
      </c>
      <c r="D191" s="199" t="s">
        <v>118</v>
      </c>
      <c r="E191" s="200" t="s">
        <v>285</v>
      </c>
      <c r="F191" s="201" t="s">
        <v>286</v>
      </c>
      <c r="G191" s="202" t="s">
        <v>202</v>
      </c>
      <c r="H191" s="203">
        <v>24</v>
      </c>
      <c r="I191" s="204"/>
      <c r="J191" s="205">
        <f>ROUND(I191*H191,2)</f>
        <v>0</v>
      </c>
      <c r="K191" s="201" t="s">
        <v>122</v>
      </c>
      <c r="L191" s="41"/>
      <c r="M191" s="206" t="s">
        <v>1</v>
      </c>
      <c r="N191" s="207" t="s">
        <v>43</v>
      </c>
      <c r="O191" s="77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AR191" s="15" t="s">
        <v>123</v>
      </c>
      <c r="AT191" s="15" t="s">
        <v>118</v>
      </c>
      <c r="AU191" s="15" t="s">
        <v>82</v>
      </c>
      <c r="AY191" s="15" t="s">
        <v>116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5" t="s">
        <v>80</v>
      </c>
      <c r="BK191" s="210">
        <f>ROUND(I191*H191,2)</f>
        <v>0</v>
      </c>
      <c r="BL191" s="15" t="s">
        <v>123</v>
      </c>
      <c r="BM191" s="15" t="s">
        <v>287</v>
      </c>
    </row>
    <row r="192" s="10" customFormat="1" ht="22.8" customHeight="1">
      <c r="B192" s="183"/>
      <c r="C192" s="184"/>
      <c r="D192" s="185" t="s">
        <v>71</v>
      </c>
      <c r="E192" s="197" t="s">
        <v>128</v>
      </c>
      <c r="F192" s="197" t="s">
        <v>288</v>
      </c>
      <c r="G192" s="184"/>
      <c r="H192" s="184"/>
      <c r="I192" s="187"/>
      <c r="J192" s="198">
        <f>BK192</f>
        <v>0</v>
      </c>
      <c r="K192" s="184"/>
      <c r="L192" s="189"/>
      <c r="M192" s="190"/>
      <c r="N192" s="191"/>
      <c r="O192" s="191"/>
      <c r="P192" s="192">
        <f>SUM(P193:P203)</f>
        <v>0</v>
      </c>
      <c r="Q192" s="191"/>
      <c r="R192" s="192">
        <f>SUM(R193:R203)</f>
        <v>1.7777350000000001</v>
      </c>
      <c r="S192" s="191"/>
      <c r="T192" s="193">
        <f>SUM(T193:T203)</f>
        <v>0</v>
      </c>
      <c r="AR192" s="194" t="s">
        <v>80</v>
      </c>
      <c r="AT192" s="195" t="s">
        <v>71</v>
      </c>
      <c r="AU192" s="195" t="s">
        <v>80</v>
      </c>
      <c r="AY192" s="194" t="s">
        <v>116</v>
      </c>
      <c r="BK192" s="196">
        <f>SUM(BK193:BK203)</f>
        <v>0</v>
      </c>
    </row>
    <row r="193" s="1" customFormat="1" ht="16.5" customHeight="1">
      <c r="B193" s="36"/>
      <c r="C193" s="199" t="s">
        <v>289</v>
      </c>
      <c r="D193" s="199" t="s">
        <v>118</v>
      </c>
      <c r="E193" s="200" t="s">
        <v>290</v>
      </c>
      <c r="F193" s="201" t="s">
        <v>291</v>
      </c>
      <c r="G193" s="202" t="s">
        <v>292</v>
      </c>
      <c r="H193" s="203">
        <v>40</v>
      </c>
      <c r="I193" s="204"/>
      <c r="J193" s="205">
        <f>ROUND(I193*H193,2)</f>
        <v>0</v>
      </c>
      <c r="K193" s="201" t="s">
        <v>1</v>
      </c>
      <c r="L193" s="41"/>
      <c r="M193" s="206" t="s">
        <v>1</v>
      </c>
      <c r="N193" s="207" t="s">
        <v>43</v>
      </c>
      <c r="O193" s="77"/>
      <c r="P193" s="208">
        <f>O193*H193</f>
        <v>0</v>
      </c>
      <c r="Q193" s="208">
        <v>0.01</v>
      </c>
      <c r="R193" s="208">
        <f>Q193*H193</f>
        <v>0.40000000000000002</v>
      </c>
      <c r="S193" s="208">
        <v>0</v>
      </c>
      <c r="T193" s="209">
        <f>S193*H193</f>
        <v>0</v>
      </c>
      <c r="AR193" s="15" t="s">
        <v>123</v>
      </c>
      <c r="AT193" s="15" t="s">
        <v>118</v>
      </c>
      <c r="AU193" s="15" t="s">
        <v>82</v>
      </c>
      <c r="AY193" s="15" t="s">
        <v>116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5" t="s">
        <v>80</v>
      </c>
      <c r="BK193" s="210">
        <f>ROUND(I193*H193,2)</f>
        <v>0</v>
      </c>
      <c r="BL193" s="15" t="s">
        <v>123</v>
      </c>
      <c r="BM193" s="15" t="s">
        <v>293</v>
      </c>
    </row>
    <row r="194" s="11" customFormat="1">
      <c r="B194" s="211"/>
      <c r="C194" s="212"/>
      <c r="D194" s="213" t="s">
        <v>133</v>
      </c>
      <c r="E194" s="214" t="s">
        <v>1</v>
      </c>
      <c r="F194" s="215" t="s">
        <v>294</v>
      </c>
      <c r="G194" s="212"/>
      <c r="H194" s="216">
        <v>40</v>
      </c>
      <c r="I194" s="217"/>
      <c r="J194" s="212"/>
      <c r="K194" s="212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133</v>
      </c>
      <c r="AU194" s="222" t="s">
        <v>82</v>
      </c>
      <c r="AV194" s="11" t="s">
        <v>82</v>
      </c>
      <c r="AW194" s="11" t="s">
        <v>34</v>
      </c>
      <c r="AX194" s="11" t="s">
        <v>80</v>
      </c>
      <c r="AY194" s="222" t="s">
        <v>116</v>
      </c>
    </row>
    <row r="195" s="1" customFormat="1" ht="16.5" customHeight="1">
      <c r="B195" s="36"/>
      <c r="C195" s="245" t="s">
        <v>295</v>
      </c>
      <c r="D195" s="245" t="s">
        <v>188</v>
      </c>
      <c r="E195" s="246" t="s">
        <v>296</v>
      </c>
      <c r="F195" s="247" t="s">
        <v>297</v>
      </c>
      <c r="G195" s="248" t="s">
        <v>121</v>
      </c>
      <c r="H195" s="249">
        <v>26</v>
      </c>
      <c r="I195" s="250"/>
      <c r="J195" s="251">
        <f>ROUND(I195*H195,2)</f>
        <v>0</v>
      </c>
      <c r="K195" s="247" t="s">
        <v>1</v>
      </c>
      <c r="L195" s="252"/>
      <c r="M195" s="253" t="s">
        <v>1</v>
      </c>
      <c r="N195" s="254" t="s">
        <v>43</v>
      </c>
      <c r="O195" s="77"/>
      <c r="P195" s="208">
        <f>O195*H195</f>
        <v>0</v>
      </c>
      <c r="Q195" s="208">
        <v>0.026880000000000001</v>
      </c>
      <c r="R195" s="208">
        <f>Q195*H195</f>
        <v>0.69888000000000006</v>
      </c>
      <c r="S195" s="208">
        <v>0</v>
      </c>
      <c r="T195" s="209">
        <f>S195*H195</f>
        <v>0</v>
      </c>
      <c r="AR195" s="15" t="s">
        <v>162</v>
      </c>
      <c r="AT195" s="15" t="s">
        <v>188</v>
      </c>
      <c r="AU195" s="15" t="s">
        <v>82</v>
      </c>
      <c r="AY195" s="15" t="s">
        <v>116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5" t="s">
        <v>80</v>
      </c>
      <c r="BK195" s="210">
        <f>ROUND(I195*H195,2)</f>
        <v>0</v>
      </c>
      <c r="BL195" s="15" t="s">
        <v>123</v>
      </c>
      <c r="BM195" s="15" t="s">
        <v>298</v>
      </c>
    </row>
    <row r="196" s="11" customFormat="1">
      <c r="B196" s="211"/>
      <c r="C196" s="212"/>
      <c r="D196" s="213" t="s">
        <v>133</v>
      </c>
      <c r="E196" s="214" t="s">
        <v>1</v>
      </c>
      <c r="F196" s="215" t="s">
        <v>266</v>
      </c>
      <c r="G196" s="212"/>
      <c r="H196" s="216">
        <v>26</v>
      </c>
      <c r="I196" s="217"/>
      <c r="J196" s="212"/>
      <c r="K196" s="212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133</v>
      </c>
      <c r="AU196" s="222" t="s">
        <v>82</v>
      </c>
      <c r="AV196" s="11" t="s">
        <v>82</v>
      </c>
      <c r="AW196" s="11" t="s">
        <v>34</v>
      </c>
      <c r="AX196" s="11" t="s">
        <v>80</v>
      </c>
      <c r="AY196" s="222" t="s">
        <v>116</v>
      </c>
    </row>
    <row r="197" s="1" customFormat="1" ht="16.5" customHeight="1">
      <c r="B197" s="36"/>
      <c r="C197" s="245" t="s">
        <v>299</v>
      </c>
      <c r="D197" s="245" t="s">
        <v>188</v>
      </c>
      <c r="E197" s="246" t="s">
        <v>300</v>
      </c>
      <c r="F197" s="247" t="s">
        <v>301</v>
      </c>
      <c r="G197" s="248" t="s">
        <v>121</v>
      </c>
      <c r="H197" s="249">
        <v>14</v>
      </c>
      <c r="I197" s="250"/>
      <c r="J197" s="251">
        <f>ROUND(I197*H197,2)</f>
        <v>0</v>
      </c>
      <c r="K197" s="247" t="s">
        <v>1</v>
      </c>
      <c r="L197" s="252"/>
      <c r="M197" s="253" t="s">
        <v>1</v>
      </c>
      <c r="N197" s="254" t="s">
        <v>43</v>
      </c>
      <c r="O197" s="77"/>
      <c r="P197" s="208">
        <f>O197*H197</f>
        <v>0</v>
      </c>
      <c r="Q197" s="208">
        <v>0.01508</v>
      </c>
      <c r="R197" s="208">
        <f>Q197*H197</f>
        <v>0.21112</v>
      </c>
      <c r="S197" s="208">
        <v>0</v>
      </c>
      <c r="T197" s="209">
        <f>S197*H197</f>
        <v>0</v>
      </c>
      <c r="AR197" s="15" t="s">
        <v>162</v>
      </c>
      <c r="AT197" s="15" t="s">
        <v>188</v>
      </c>
      <c r="AU197" s="15" t="s">
        <v>82</v>
      </c>
      <c r="AY197" s="15" t="s">
        <v>116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5" t="s">
        <v>80</v>
      </c>
      <c r="BK197" s="210">
        <f>ROUND(I197*H197,2)</f>
        <v>0</v>
      </c>
      <c r="BL197" s="15" t="s">
        <v>123</v>
      </c>
      <c r="BM197" s="15" t="s">
        <v>302</v>
      </c>
    </row>
    <row r="198" s="1" customFormat="1" ht="16.5" customHeight="1">
      <c r="B198" s="36"/>
      <c r="C198" s="199" t="s">
        <v>303</v>
      </c>
      <c r="D198" s="199" t="s">
        <v>118</v>
      </c>
      <c r="E198" s="200" t="s">
        <v>304</v>
      </c>
      <c r="F198" s="201" t="s">
        <v>305</v>
      </c>
      <c r="G198" s="202" t="s">
        <v>239</v>
      </c>
      <c r="H198" s="203">
        <v>93.546999999999997</v>
      </c>
      <c r="I198" s="204"/>
      <c r="J198" s="205">
        <f>ROUND(I198*H198,2)</f>
        <v>0</v>
      </c>
      <c r="K198" s="201" t="s">
        <v>1</v>
      </c>
      <c r="L198" s="41"/>
      <c r="M198" s="206" t="s">
        <v>1</v>
      </c>
      <c r="N198" s="207" t="s">
        <v>43</v>
      </c>
      <c r="O198" s="77"/>
      <c r="P198" s="208">
        <f>O198*H198</f>
        <v>0</v>
      </c>
      <c r="Q198" s="208">
        <v>0.0050000000000000001</v>
      </c>
      <c r="R198" s="208">
        <f>Q198*H198</f>
        <v>0.46773500000000001</v>
      </c>
      <c r="S198" s="208">
        <v>0</v>
      </c>
      <c r="T198" s="209">
        <f>S198*H198</f>
        <v>0</v>
      </c>
      <c r="AR198" s="15" t="s">
        <v>123</v>
      </c>
      <c r="AT198" s="15" t="s">
        <v>118</v>
      </c>
      <c r="AU198" s="15" t="s">
        <v>82</v>
      </c>
      <c r="AY198" s="15" t="s">
        <v>116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80</v>
      </c>
      <c r="BK198" s="210">
        <f>ROUND(I198*H198,2)</f>
        <v>0</v>
      </c>
      <c r="BL198" s="15" t="s">
        <v>123</v>
      </c>
      <c r="BM198" s="15" t="s">
        <v>306</v>
      </c>
    </row>
    <row r="199" s="1" customFormat="1">
      <c r="B199" s="36"/>
      <c r="C199" s="37"/>
      <c r="D199" s="213" t="s">
        <v>219</v>
      </c>
      <c r="E199" s="37"/>
      <c r="F199" s="255" t="s">
        <v>307</v>
      </c>
      <c r="G199" s="37"/>
      <c r="H199" s="37"/>
      <c r="I199" s="125"/>
      <c r="J199" s="37"/>
      <c r="K199" s="37"/>
      <c r="L199" s="41"/>
      <c r="M199" s="256"/>
      <c r="N199" s="77"/>
      <c r="O199" s="77"/>
      <c r="P199" s="77"/>
      <c r="Q199" s="77"/>
      <c r="R199" s="77"/>
      <c r="S199" s="77"/>
      <c r="T199" s="78"/>
      <c r="AT199" s="15" t="s">
        <v>219</v>
      </c>
      <c r="AU199" s="15" t="s">
        <v>82</v>
      </c>
    </row>
    <row r="200" s="11" customFormat="1">
      <c r="B200" s="211"/>
      <c r="C200" s="212"/>
      <c r="D200" s="213" t="s">
        <v>133</v>
      </c>
      <c r="E200" s="214" t="s">
        <v>1</v>
      </c>
      <c r="F200" s="215" t="s">
        <v>308</v>
      </c>
      <c r="G200" s="212"/>
      <c r="H200" s="216">
        <v>41</v>
      </c>
      <c r="I200" s="217"/>
      <c r="J200" s="212"/>
      <c r="K200" s="212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133</v>
      </c>
      <c r="AU200" s="222" t="s">
        <v>82</v>
      </c>
      <c r="AV200" s="11" t="s">
        <v>82</v>
      </c>
      <c r="AW200" s="11" t="s">
        <v>34</v>
      </c>
      <c r="AX200" s="11" t="s">
        <v>72</v>
      </c>
      <c r="AY200" s="222" t="s">
        <v>116</v>
      </c>
    </row>
    <row r="201" s="11" customFormat="1">
      <c r="B201" s="211"/>
      <c r="C201" s="212"/>
      <c r="D201" s="213" t="s">
        <v>133</v>
      </c>
      <c r="E201" s="214" t="s">
        <v>1</v>
      </c>
      <c r="F201" s="215" t="s">
        <v>309</v>
      </c>
      <c r="G201" s="212"/>
      <c r="H201" s="216">
        <v>40.546999999999997</v>
      </c>
      <c r="I201" s="217"/>
      <c r="J201" s="212"/>
      <c r="K201" s="212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133</v>
      </c>
      <c r="AU201" s="222" t="s">
        <v>82</v>
      </c>
      <c r="AV201" s="11" t="s">
        <v>82</v>
      </c>
      <c r="AW201" s="11" t="s">
        <v>34</v>
      </c>
      <c r="AX201" s="11" t="s">
        <v>72</v>
      </c>
      <c r="AY201" s="222" t="s">
        <v>116</v>
      </c>
    </row>
    <row r="202" s="11" customFormat="1">
      <c r="B202" s="211"/>
      <c r="C202" s="212"/>
      <c r="D202" s="213" t="s">
        <v>133</v>
      </c>
      <c r="E202" s="214" t="s">
        <v>1</v>
      </c>
      <c r="F202" s="215" t="s">
        <v>187</v>
      </c>
      <c r="G202" s="212"/>
      <c r="H202" s="216">
        <v>12</v>
      </c>
      <c r="I202" s="217"/>
      <c r="J202" s="212"/>
      <c r="K202" s="212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133</v>
      </c>
      <c r="AU202" s="222" t="s">
        <v>82</v>
      </c>
      <c r="AV202" s="11" t="s">
        <v>82</v>
      </c>
      <c r="AW202" s="11" t="s">
        <v>34</v>
      </c>
      <c r="AX202" s="11" t="s">
        <v>72</v>
      </c>
      <c r="AY202" s="222" t="s">
        <v>116</v>
      </c>
    </row>
    <row r="203" s="13" customFormat="1">
      <c r="B203" s="234"/>
      <c r="C203" s="235"/>
      <c r="D203" s="213" t="s">
        <v>133</v>
      </c>
      <c r="E203" s="236" t="s">
        <v>1</v>
      </c>
      <c r="F203" s="237" t="s">
        <v>139</v>
      </c>
      <c r="G203" s="235"/>
      <c r="H203" s="238">
        <v>93.546999999999997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133</v>
      </c>
      <c r="AU203" s="244" t="s">
        <v>82</v>
      </c>
      <c r="AV203" s="13" t="s">
        <v>123</v>
      </c>
      <c r="AW203" s="13" t="s">
        <v>34</v>
      </c>
      <c r="AX203" s="13" t="s">
        <v>80</v>
      </c>
      <c r="AY203" s="244" t="s">
        <v>116</v>
      </c>
    </row>
    <row r="204" s="10" customFormat="1" ht="22.8" customHeight="1">
      <c r="B204" s="183"/>
      <c r="C204" s="184"/>
      <c r="D204" s="185" t="s">
        <v>71</v>
      </c>
      <c r="E204" s="197" t="s">
        <v>123</v>
      </c>
      <c r="F204" s="197" t="s">
        <v>310</v>
      </c>
      <c r="G204" s="184"/>
      <c r="H204" s="184"/>
      <c r="I204" s="187"/>
      <c r="J204" s="198">
        <f>BK204</f>
        <v>0</v>
      </c>
      <c r="K204" s="184"/>
      <c r="L204" s="189"/>
      <c r="M204" s="190"/>
      <c r="N204" s="191"/>
      <c r="O204" s="191"/>
      <c r="P204" s="192">
        <f>SUM(P205:P210)</f>
        <v>0</v>
      </c>
      <c r="Q204" s="191"/>
      <c r="R204" s="192">
        <f>SUM(R205:R210)</f>
        <v>3.8704412600000002</v>
      </c>
      <c r="S204" s="191"/>
      <c r="T204" s="193">
        <f>SUM(T205:T210)</f>
        <v>0</v>
      </c>
      <c r="AR204" s="194" t="s">
        <v>80</v>
      </c>
      <c r="AT204" s="195" t="s">
        <v>71</v>
      </c>
      <c r="AU204" s="195" t="s">
        <v>80</v>
      </c>
      <c r="AY204" s="194" t="s">
        <v>116</v>
      </c>
      <c r="BK204" s="196">
        <f>SUM(BK205:BK210)</f>
        <v>0</v>
      </c>
    </row>
    <row r="205" s="1" customFormat="1" ht="16.5" customHeight="1">
      <c r="B205" s="36"/>
      <c r="C205" s="199" t="s">
        <v>311</v>
      </c>
      <c r="D205" s="199" t="s">
        <v>118</v>
      </c>
      <c r="E205" s="200" t="s">
        <v>312</v>
      </c>
      <c r="F205" s="201" t="s">
        <v>313</v>
      </c>
      <c r="G205" s="202" t="s">
        <v>131</v>
      </c>
      <c r="H205" s="203">
        <v>1.718</v>
      </c>
      <c r="I205" s="204"/>
      <c r="J205" s="205">
        <f>ROUND(I205*H205,2)</f>
        <v>0</v>
      </c>
      <c r="K205" s="201" t="s">
        <v>122</v>
      </c>
      <c r="L205" s="41"/>
      <c r="M205" s="206" t="s">
        <v>1</v>
      </c>
      <c r="N205" s="207" t="s">
        <v>43</v>
      </c>
      <c r="O205" s="77"/>
      <c r="P205" s="208">
        <f>O205*H205</f>
        <v>0</v>
      </c>
      <c r="Q205" s="208">
        <v>1.8907700000000001</v>
      </c>
      <c r="R205" s="208">
        <f>Q205*H205</f>
        <v>3.2483428600000002</v>
      </c>
      <c r="S205" s="208">
        <v>0</v>
      </c>
      <c r="T205" s="209">
        <f>S205*H205</f>
        <v>0</v>
      </c>
      <c r="AR205" s="15" t="s">
        <v>123</v>
      </c>
      <c r="AT205" s="15" t="s">
        <v>118</v>
      </c>
      <c r="AU205" s="15" t="s">
        <v>82</v>
      </c>
      <c r="AY205" s="15" t="s">
        <v>116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5" t="s">
        <v>80</v>
      </c>
      <c r="BK205" s="210">
        <f>ROUND(I205*H205,2)</f>
        <v>0</v>
      </c>
      <c r="BL205" s="15" t="s">
        <v>123</v>
      </c>
      <c r="BM205" s="15" t="s">
        <v>314</v>
      </c>
    </row>
    <row r="206" s="11" customFormat="1">
      <c r="B206" s="211"/>
      <c r="C206" s="212"/>
      <c r="D206" s="213" t="s">
        <v>133</v>
      </c>
      <c r="E206" s="214" t="s">
        <v>1</v>
      </c>
      <c r="F206" s="215" t="s">
        <v>315</v>
      </c>
      <c r="G206" s="212"/>
      <c r="H206" s="216">
        <v>1.718</v>
      </c>
      <c r="I206" s="217"/>
      <c r="J206" s="212"/>
      <c r="K206" s="212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133</v>
      </c>
      <c r="AU206" s="222" t="s">
        <v>82</v>
      </c>
      <c r="AV206" s="11" t="s">
        <v>82</v>
      </c>
      <c r="AW206" s="11" t="s">
        <v>34</v>
      </c>
      <c r="AX206" s="11" t="s">
        <v>80</v>
      </c>
      <c r="AY206" s="222" t="s">
        <v>116</v>
      </c>
    </row>
    <row r="207" s="1" customFormat="1" ht="16.5" customHeight="1">
      <c r="B207" s="36"/>
      <c r="C207" s="199" t="s">
        <v>316</v>
      </c>
      <c r="D207" s="199" t="s">
        <v>118</v>
      </c>
      <c r="E207" s="200" t="s">
        <v>317</v>
      </c>
      <c r="F207" s="201" t="s">
        <v>318</v>
      </c>
      <c r="G207" s="202" t="s">
        <v>131</v>
      </c>
      <c r="H207" s="203">
        <v>0.254</v>
      </c>
      <c r="I207" s="204"/>
      <c r="J207" s="205">
        <f>ROUND(I207*H207,2)</f>
        <v>0</v>
      </c>
      <c r="K207" s="201" t="s">
        <v>122</v>
      </c>
      <c r="L207" s="41"/>
      <c r="M207" s="206" t="s">
        <v>1</v>
      </c>
      <c r="N207" s="207" t="s">
        <v>43</v>
      </c>
      <c r="O207" s="77"/>
      <c r="P207" s="208">
        <f>O207*H207</f>
        <v>0</v>
      </c>
      <c r="Q207" s="208">
        <v>2.4289999999999998</v>
      </c>
      <c r="R207" s="208">
        <f>Q207*H207</f>
        <v>0.61696600000000001</v>
      </c>
      <c r="S207" s="208">
        <v>0</v>
      </c>
      <c r="T207" s="209">
        <f>S207*H207</f>
        <v>0</v>
      </c>
      <c r="AR207" s="15" t="s">
        <v>123</v>
      </c>
      <c r="AT207" s="15" t="s">
        <v>118</v>
      </c>
      <c r="AU207" s="15" t="s">
        <v>82</v>
      </c>
      <c r="AY207" s="15" t="s">
        <v>116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5" t="s">
        <v>80</v>
      </c>
      <c r="BK207" s="210">
        <f>ROUND(I207*H207,2)</f>
        <v>0</v>
      </c>
      <c r="BL207" s="15" t="s">
        <v>123</v>
      </c>
      <c r="BM207" s="15" t="s">
        <v>319</v>
      </c>
    </row>
    <row r="208" s="11" customFormat="1">
      <c r="B208" s="211"/>
      <c r="C208" s="212"/>
      <c r="D208" s="213" t="s">
        <v>133</v>
      </c>
      <c r="E208" s="214" t="s">
        <v>1</v>
      </c>
      <c r="F208" s="215" t="s">
        <v>320</v>
      </c>
      <c r="G208" s="212"/>
      <c r="H208" s="216">
        <v>0.254</v>
      </c>
      <c r="I208" s="217"/>
      <c r="J208" s="212"/>
      <c r="K208" s="212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133</v>
      </c>
      <c r="AU208" s="222" t="s">
        <v>82</v>
      </c>
      <c r="AV208" s="11" t="s">
        <v>82</v>
      </c>
      <c r="AW208" s="11" t="s">
        <v>34</v>
      </c>
      <c r="AX208" s="11" t="s">
        <v>80</v>
      </c>
      <c r="AY208" s="222" t="s">
        <v>116</v>
      </c>
    </row>
    <row r="209" s="1" customFormat="1" ht="16.5" customHeight="1">
      <c r="B209" s="36"/>
      <c r="C209" s="199" t="s">
        <v>321</v>
      </c>
      <c r="D209" s="199" t="s">
        <v>118</v>
      </c>
      <c r="E209" s="200" t="s">
        <v>322</v>
      </c>
      <c r="F209" s="201" t="s">
        <v>323</v>
      </c>
      <c r="G209" s="202" t="s">
        <v>176</v>
      </c>
      <c r="H209" s="203">
        <v>0.0060000000000000001</v>
      </c>
      <c r="I209" s="204"/>
      <c r="J209" s="205">
        <f>ROUND(I209*H209,2)</f>
        <v>0</v>
      </c>
      <c r="K209" s="201" t="s">
        <v>122</v>
      </c>
      <c r="L209" s="41"/>
      <c r="M209" s="206" t="s">
        <v>1</v>
      </c>
      <c r="N209" s="207" t="s">
        <v>43</v>
      </c>
      <c r="O209" s="77"/>
      <c r="P209" s="208">
        <f>O209*H209</f>
        <v>0</v>
      </c>
      <c r="Q209" s="208">
        <v>0.85540000000000005</v>
      </c>
      <c r="R209" s="208">
        <f>Q209*H209</f>
        <v>0.0051324000000000005</v>
      </c>
      <c r="S209" s="208">
        <v>0</v>
      </c>
      <c r="T209" s="209">
        <f>S209*H209</f>
        <v>0</v>
      </c>
      <c r="AR209" s="15" t="s">
        <v>123</v>
      </c>
      <c r="AT209" s="15" t="s">
        <v>118</v>
      </c>
      <c r="AU209" s="15" t="s">
        <v>82</v>
      </c>
      <c r="AY209" s="15" t="s">
        <v>116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5" t="s">
        <v>80</v>
      </c>
      <c r="BK209" s="210">
        <f>ROUND(I209*H209,2)</f>
        <v>0</v>
      </c>
      <c r="BL209" s="15" t="s">
        <v>123</v>
      </c>
      <c r="BM209" s="15" t="s">
        <v>324</v>
      </c>
    </row>
    <row r="210" s="11" customFormat="1">
      <c r="B210" s="211"/>
      <c r="C210" s="212"/>
      <c r="D210" s="213" t="s">
        <v>133</v>
      </c>
      <c r="E210" s="214" t="s">
        <v>1</v>
      </c>
      <c r="F210" s="215" t="s">
        <v>325</v>
      </c>
      <c r="G210" s="212"/>
      <c r="H210" s="216">
        <v>0.0060000000000000001</v>
      </c>
      <c r="I210" s="217"/>
      <c r="J210" s="212"/>
      <c r="K210" s="212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133</v>
      </c>
      <c r="AU210" s="222" t="s">
        <v>82</v>
      </c>
      <c r="AV210" s="11" t="s">
        <v>82</v>
      </c>
      <c r="AW210" s="11" t="s">
        <v>34</v>
      </c>
      <c r="AX210" s="11" t="s">
        <v>80</v>
      </c>
      <c r="AY210" s="222" t="s">
        <v>116</v>
      </c>
    </row>
    <row r="211" s="10" customFormat="1" ht="22.8" customHeight="1">
      <c r="B211" s="183"/>
      <c r="C211" s="184"/>
      <c r="D211" s="185" t="s">
        <v>71</v>
      </c>
      <c r="E211" s="197" t="s">
        <v>148</v>
      </c>
      <c r="F211" s="197" t="s">
        <v>326</v>
      </c>
      <c r="G211" s="184"/>
      <c r="H211" s="184"/>
      <c r="I211" s="187"/>
      <c r="J211" s="198">
        <f>BK211</f>
        <v>0</v>
      </c>
      <c r="K211" s="184"/>
      <c r="L211" s="189"/>
      <c r="M211" s="190"/>
      <c r="N211" s="191"/>
      <c r="O211" s="191"/>
      <c r="P211" s="192">
        <f>SUM(P212:P221)</f>
        <v>0</v>
      </c>
      <c r="Q211" s="191"/>
      <c r="R211" s="192">
        <f>SUM(R212:R221)</f>
        <v>597.13196000000005</v>
      </c>
      <c r="S211" s="191"/>
      <c r="T211" s="193">
        <f>SUM(T212:T221)</f>
        <v>0</v>
      </c>
      <c r="AR211" s="194" t="s">
        <v>80</v>
      </c>
      <c r="AT211" s="195" t="s">
        <v>71</v>
      </c>
      <c r="AU211" s="195" t="s">
        <v>80</v>
      </c>
      <c r="AY211" s="194" t="s">
        <v>116</v>
      </c>
      <c r="BK211" s="196">
        <f>SUM(BK212:BK221)</f>
        <v>0</v>
      </c>
    </row>
    <row r="212" s="1" customFormat="1" ht="16.5" customHeight="1">
      <c r="B212" s="36"/>
      <c r="C212" s="199" t="s">
        <v>327</v>
      </c>
      <c r="D212" s="199" t="s">
        <v>118</v>
      </c>
      <c r="E212" s="200" t="s">
        <v>328</v>
      </c>
      <c r="F212" s="201" t="s">
        <v>329</v>
      </c>
      <c r="G212" s="202" t="s">
        <v>202</v>
      </c>
      <c r="H212" s="203">
        <v>840</v>
      </c>
      <c r="I212" s="204"/>
      <c r="J212" s="205">
        <f>ROUND(I212*H212,2)</f>
        <v>0</v>
      </c>
      <c r="K212" s="201" t="s">
        <v>122</v>
      </c>
      <c r="L212" s="41"/>
      <c r="M212" s="206" t="s">
        <v>1</v>
      </c>
      <c r="N212" s="207" t="s">
        <v>43</v>
      </c>
      <c r="O212" s="77"/>
      <c r="P212" s="208">
        <f>O212*H212</f>
        <v>0</v>
      </c>
      <c r="Q212" s="208">
        <v>0.28000000000000003</v>
      </c>
      <c r="R212" s="208">
        <f>Q212*H212</f>
        <v>235.20000000000002</v>
      </c>
      <c r="S212" s="208">
        <v>0</v>
      </c>
      <c r="T212" s="209">
        <f>S212*H212</f>
        <v>0</v>
      </c>
      <c r="AR212" s="15" t="s">
        <v>123</v>
      </c>
      <c r="AT212" s="15" t="s">
        <v>118</v>
      </c>
      <c r="AU212" s="15" t="s">
        <v>82</v>
      </c>
      <c r="AY212" s="15" t="s">
        <v>116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80</v>
      </c>
      <c r="BK212" s="210">
        <f>ROUND(I212*H212,2)</f>
        <v>0</v>
      </c>
      <c r="BL212" s="15" t="s">
        <v>123</v>
      </c>
      <c r="BM212" s="15" t="s">
        <v>330</v>
      </c>
    </row>
    <row r="213" s="1" customFormat="1" ht="16.5" customHeight="1">
      <c r="B213" s="36"/>
      <c r="C213" s="199" t="s">
        <v>331</v>
      </c>
      <c r="D213" s="199" t="s">
        <v>118</v>
      </c>
      <c r="E213" s="200" t="s">
        <v>332</v>
      </c>
      <c r="F213" s="201" t="s">
        <v>333</v>
      </c>
      <c r="G213" s="202" t="s">
        <v>202</v>
      </c>
      <c r="H213" s="203">
        <v>840</v>
      </c>
      <c r="I213" s="204"/>
      <c r="J213" s="205">
        <f>ROUND(I213*H213,2)</f>
        <v>0</v>
      </c>
      <c r="K213" s="201" t="s">
        <v>122</v>
      </c>
      <c r="L213" s="41"/>
      <c r="M213" s="206" t="s">
        <v>1</v>
      </c>
      <c r="N213" s="207" t="s">
        <v>43</v>
      </c>
      <c r="O213" s="77"/>
      <c r="P213" s="208">
        <f>O213*H213</f>
        <v>0</v>
      </c>
      <c r="Q213" s="208">
        <v>0.19900000000000001</v>
      </c>
      <c r="R213" s="208">
        <f>Q213*H213</f>
        <v>167.16</v>
      </c>
      <c r="S213" s="208">
        <v>0</v>
      </c>
      <c r="T213" s="209">
        <f>S213*H213</f>
        <v>0</v>
      </c>
      <c r="AR213" s="15" t="s">
        <v>123</v>
      </c>
      <c r="AT213" s="15" t="s">
        <v>118</v>
      </c>
      <c r="AU213" s="15" t="s">
        <v>82</v>
      </c>
      <c r="AY213" s="15" t="s">
        <v>116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5" t="s">
        <v>80</v>
      </c>
      <c r="BK213" s="210">
        <f>ROUND(I213*H213,2)</f>
        <v>0</v>
      </c>
      <c r="BL213" s="15" t="s">
        <v>123</v>
      </c>
      <c r="BM213" s="15" t="s">
        <v>334</v>
      </c>
    </row>
    <row r="214" s="1" customFormat="1" ht="16.5" customHeight="1">
      <c r="B214" s="36"/>
      <c r="C214" s="199" t="s">
        <v>335</v>
      </c>
      <c r="D214" s="199" t="s">
        <v>118</v>
      </c>
      <c r="E214" s="200" t="s">
        <v>336</v>
      </c>
      <c r="F214" s="201" t="s">
        <v>337</v>
      </c>
      <c r="G214" s="202" t="s">
        <v>202</v>
      </c>
      <c r="H214" s="203">
        <v>24</v>
      </c>
      <c r="I214" s="204"/>
      <c r="J214" s="205">
        <f>ROUND(I214*H214,2)</f>
        <v>0</v>
      </c>
      <c r="K214" s="201" t="s">
        <v>122</v>
      </c>
      <c r="L214" s="41"/>
      <c r="M214" s="206" t="s">
        <v>1</v>
      </c>
      <c r="N214" s="207" t="s">
        <v>43</v>
      </c>
      <c r="O214" s="77"/>
      <c r="P214" s="208">
        <f>O214*H214</f>
        <v>0</v>
      </c>
      <c r="Q214" s="208">
        <v>0.29899999999999999</v>
      </c>
      <c r="R214" s="208">
        <f>Q214*H214</f>
        <v>7.1760000000000002</v>
      </c>
      <c r="S214" s="208">
        <v>0</v>
      </c>
      <c r="T214" s="209">
        <f>S214*H214</f>
        <v>0</v>
      </c>
      <c r="AR214" s="15" t="s">
        <v>123</v>
      </c>
      <c r="AT214" s="15" t="s">
        <v>118</v>
      </c>
      <c r="AU214" s="15" t="s">
        <v>82</v>
      </c>
      <c r="AY214" s="15" t="s">
        <v>116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5" t="s">
        <v>80</v>
      </c>
      <c r="BK214" s="210">
        <f>ROUND(I214*H214,2)</f>
        <v>0</v>
      </c>
      <c r="BL214" s="15" t="s">
        <v>123</v>
      </c>
      <c r="BM214" s="15" t="s">
        <v>338</v>
      </c>
    </row>
    <row r="215" s="11" customFormat="1">
      <c r="B215" s="211"/>
      <c r="C215" s="212"/>
      <c r="D215" s="213" t="s">
        <v>133</v>
      </c>
      <c r="E215" s="214" t="s">
        <v>1</v>
      </c>
      <c r="F215" s="215" t="s">
        <v>339</v>
      </c>
      <c r="G215" s="212"/>
      <c r="H215" s="216">
        <v>24</v>
      </c>
      <c r="I215" s="217"/>
      <c r="J215" s="212"/>
      <c r="K215" s="212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133</v>
      </c>
      <c r="AU215" s="222" t="s">
        <v>82</v>
      </c>
      <c r="AV215" s="11" t="s">
        <v>82</v>
      </c>
      <c r="AW215" s="11" t="s">
        <v>34</v>
      </c>
      <c r="AX215" s="11" t="s">
        <v>80</v>
      </c>
      <c r="AY215" s="222" t="s">
        <v>116</v>
      </c>
    </row>
    <row r="216" s="1" customFormat="1" ht="16.5" customHeight="1">
      <c r="B216" s="36"/>
      <c r="C216" s="199" t="s">
        <v>340</v>
      </c>
      <c r="D216" s="199" t="s">
        <v>118</v>
      </c>
      <c r="E216" s="200" t="s">
        <v>341</v>
      </c>
      <c r="F216" s="201" t="s">
        <v>342</v>
      </c>
      <c r="G216" s="202" t="s">
        <v>202</v>
      </c>
      <c r="H216" s="203">
        <v>80.329999999999998</v>
      </c>
      <c r="I216" s="204"/>
      <c r="J216" s="205">
        <f>ROUND(I216*H216,2)</f>
        <v>0</v>
      </c>
      <c r="K216" s="201" t="s">
        <v>122</v>
      </c>
      <c r="L216" s="41"/>
      <c r="M216" s="206" t="s">
        <v>1</v>
      </c>
      <c r="N216" s="207" t="s">
        <v>43</v>
      </c>
      <c r="O216" s="77"/>
      <c r="P216" s="208">
        <f>O216*H216</f>
        <v>0</v>
      </c>
      <c r="Q216" s="208">
        <v>0.61199999999999999</v>
      </c>
      <c r="R216" s="208">
        <f>Q216*H216</f>
        <v>49.161960000000001</v>
      </c>
      <c r="S216" s="208">
        <v>0</v>
      </c>
      <c r="T216" s="209">
        <f>S216*H216</f>
        <v>0</v>
      </c>
      <c r="AR216" s="15" t="s">
        <v>123</v>
      </c>
      <c r="AT216" s="15" t="s">
        <v>118</v>
      </c>
      <c r="AU216" s="15" t="s">
        <v>82</v>
      </c>
      <c r="AY216" s="15" t="s">
        <v>116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5" t="s">
        <v>80</v>
      </c>
      <c r="BK216" s="210">
        <f>ROUND(I216*H216,2)</f>
        <v>0</v>
      </c>
      <c r="BL216" s="15" t="s">
        <v>123</v>
      </c>
      <c r="BM216" s="15" t="s">
        <v>343</v>
      </c>
    </row>
    <row r="217" s="1" customFormat="1">
      <c r="B217" s="36"/>
      <c r="C217" s="37"/>
      <c r="D217" s="213" t="s">
        <v>219</v>
      </c>
      <c r="E217" s="37"/>
      <c r="F217" s="255" t="s">
        <v>344</v>
      </c>
      <c r="G217" s="37"/>
      <c r="H217" s="37"/>
      <c r="I217" s="125"/>
      <c r="J217" s="37"/>
      <c r="K217" s="37"/>
      <c r="L217" s="41"/>
      <c r="M217" s="256"/>
      <c r="N217" s="77"/>
      <c r="O217" s="77"/>
      <c r="P217" s="77"/>
      <c r="Q217" s="77"/>
      <c r="R217" s="77"/>
      <c r="S217" s="77"/>
      <c r="T217" s="78"/>
      <c r="AT217" s="15" t="s">
        <v>219</v>
      </c>
      <c r="AU217" s="15" t="s">
        <v>82</v>
      </c>
    </row>
    <row r="218" s="1" customFormat="1" ht="16.5" customHeight="1">
      <c r="B218" s="36"/>
      <c r="C218" s="199" t="s">
        <v>345</v>
      </c>
      <c r="D218" s="199" t="s">
        <v>118</v>
      </c>
      <c r="E218" s="200" t="s">
        <v>346</v>
      </c>
      <c r="F218" s="201" t="s">
        <v>347</v>
      </c>
      <c r="G218" s="202" t="s">
        <v>202</v>
      </c>
      <c r="H218" s="203">
        <v>24</v>
      </c>
      <c r="I218" s="204"/>
      <c r="J218" s="205">
        <f>ROUND(I218*H218,2)</f>
        <v>0</v>
      </c>
      <c r="K218" s="201" t="s">
        <v>122</v>
      </c>
      <c r="L218" s="41"/>
      <c r="M218" s="206" t="s">
        <v>1</v>
      </c>
      <c r="N218" s="207" t="s">
        <v>43</v>
      </c>
      <c r="O218" s="77"/>
      <c r="P218" s="208">
        <f>O218*H218</f>
        <v>0</v>
      </c>
      <c r="Q218" s="208">
        <v>0.083500000000000005</v>
      </c>
      <c r="R218" s="208">
        <f>Q218*H218</f>
        <v>2.004</v>
      </c>
      <c r="S218" s="208">
        <v>0</v>
      </c>
      <c r="T218" s="209">
        <f>S218*H218</f>
        <v>0</v>
      </c>
      <c r="AR218" s="15" t="s">
        <v>123</v>
      </c>
      <c r="AT218" s="15" t="s">
        <v>118</v>
      </c>
      <c r="AU218" s="15" t="s">
        <v>82</v>
      </c>
      <c r="AY218" s="15" t="s">
        <v>116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5" t="s">
        <v>80</v>
      </c>
      <c r="BK218" s="210">
        <f>ROUND(I218*H218,2)</f>
        <v>0</v>
      </c>
      <c r="BL218" s="15" t="s">
        <v>123</v>
      </c>
      <c r="BM218" s="15" t="s">
        <v>348</v>
      </c>
    </row>
    <row r="219" s="1" customFormat="1" ht="16.5" customHeight="1">
      <c r="B219" s="36"/>
      <c r="C219" s="245" t="s">
        <v>349</v>
      </c>
      <c r="D219" s="245" t="s">
        <v>188</v>
      </c>
      <c r="E219" s="246" t="s">
        <v>350</v>
      </c>
      <c r="F219" s="247" t="s">
        <v>351</v>
      </c>
      <c r="G219" s="248" t="s">
        <v>121</v>
      </c>
      <c r="H219" s="249">
        <v>8</v>
      </c>
      <c r="I219" s="250"/>
      <c r="J219" s="251">
        <f>ROUND(I219*H219,2)</f>
        <v>0</v>
      </c>
      <c r="K219" s="247" t="s">
        <v>122</v>
      </c>
      <c r="L219" s="252"/>
      <c r="M219" s="253" t="s">
        <v>1</v>
      </c>
      <c r="N219" s="254" t="s">
        <v>43</v>
      </c>
      <c r="O219" s="77"/>
      <c r="P219" s="208">
        <f>O219*H219</f>
        <v>0</v>
      </c>
      <c r="Q219" s="208">
        <v>1.1200000000000001</v>
      </c>
      <c r="R219" s="208">
        <f>Q219*H219</f>
        <v>8.9600000000000009</v>
      </c>
      <c r="S219" s="208">
        <v>0</v>
      </c>
      <c r="T219" s="209">
        <f>S219*H219</f>
        <v>0</v>
      </c>
      <c r="AR219" s="15" t="s">
        <v>162</v>
      </c>
      <c r="AT219" s="15" t="s">
        <v>188</v>
      </c>
      <c r="AU219" s="15" t="s">
        <v>82</v>
      </c>
      <c r="AY219" s="15" t="s">
        <v>116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5" t="s">
        <v>80</v>
      </c>
      <c r="BK219" s="210">
        <f>ROUND(I219*H219,2)</f>
        <v>0</v>
      </c>
      <c r="BL219" s="15" t="s">
        <v>123</v>
      </c>
      <c r="BM219" s="15" t="s">
        <v>352</v>
      </c>
    </row>
    <row r="220" s="1" customFormat="1" ht="16.5" customHeight="1">
      <c r="B220" s="36"/>
      <c r="C220" s="199" t="s">
        <v>353</v>
      </c>
      <c r="D220" s="199" t="s">
        <v>118</v>
      </c>
      <c r="E220" s="200" t="s">
        <v>354</v>
      </c>
      <c r="F220" s="201" t="s">
        <v>355</v>
      </c>
      <c r="G220" s="202" t="s">
        <v>202</v>
      </c>
      <c r="H220" s="203">
        <v>840</v>
      </c>
      <c r="I220" s="204"/>
      <c r="J220" s="205">
        <f>ROUND(I220*H220,2)</f>
        <v>0</v>
      </c>
      <c r="K220" s="201" t="s">
        <v>122</v>
      </c>
      <c r="L220" s="41"/>
      <c r="M220" s="206" t="s">
        <v>1</v>
      </c>
      <c r="N220" s="207" t="s">
        <v>43</v>
      </c>
      <c r="O220" s="77"/>
      <c r="P220" s="208">
        <f>O220*H220</f>
        <v>0</v>
      </c>
      <c r="Q220" s="208">
        <v>0.15175</v>
      </c>
      <c r="R220" s="208">
        <f>Q220*H220</f>
        <v>127.47</v>
      </c>
      <c r="S220" s="208">
        <v>0</v>
      </c>
      <c r="T220" s="209">
        <f>S220*H220</f>
        <v>0</v>
      </c>
      <c r="AR220" s="15" t="s">
        <v>123</v>
      </c>
      <c r="AT220" s="15" t="s">
        <v>118</v>
      </c>
      <c r="AU220" s="15" t="s">
        <v>82</v>
      </c>
      <c r="AY220" s="15" t="s">
        <v>116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5" t="s">
        <v>80</v>
      </c>
      <c r="BK220" s="210">
        <f>ROUND(I220*H220,2)</f>
        <v>0</v>
      </c>
      <c r="BL220" s="15" t="s">
        <v>123</v>
      </c>
      <c r="BM220" s="15" t="s">
        <v>356</v>
      </c>
    </row>
    <row r="221" s="11" customFormat="1">
      <c r="B221" s="211"/>
      <c r="C221" s="212"/>
      <c r="D221" s="213" t="s">
        <v>133</v>
      </c>
      <c r="E221" s="214" t="s">
        <v>1</v>
      </c>
      <c r="F221" s="215" t="s">
        <v>357</v>
      </c>
      <c r="G221" s="212"/>
      <c r="H221" s="216">
        <v>840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133</v>
      </c>
      <c r="AU221" s="222" t="s">
        <v>82</v>
      </c>
      <c r="AV221" s="11" t="s">
        <v>82</v>
      </c>
      <c r="AW221" s="11" t="s">
        <v>34</v>
      </c>
      <c r="AX221" s="11" t="s">
        <v>80</v>
      </c>
      <c r="AY221" s="222" t="s">
        <v>116</v>
      </c>
    </row>
    <row r="222" s="10" customFormat="1" ht="22.8" customHeight="1">
      <c r="B222" s="183"/>
      <c r="C222" s="184"/>
      <c r="D222" s="185" t="s">
        <v>71</v>
      </c>
      <c r="E222" s="197" t="s">
        <v>162</v>
      </c>
      <c r="F222" s="197" t="s">
        <v>358</v>
      </c>
      <c r="G222" s="184"/>
      <c r="H222" s="184"/>
      <c r="I222" s="187"/>
      <c r="J222" s="198">
        <f>BK222</f>
        <v>0</v>
      </c>
      <c r="K222" s="184"/>
      <c r="L222" s="189"/>
      <c r="M222" s="190"/>
      <c r="N222" s="191"/>
      <c r="O222" s="191"/>
      <c r="P222" s="192">
        <f>SUM(P223:P237)</f>
        <v>0</v>
      </c>
      <c r="Q222" s="191"/>
      <c r="R222" s="192">
        <f>SUM(R223:R237)</f>
        <v>3.6108002399999997</v>
      </c>
      <c r="S222" s="191"/>
      <c r="T222" s="193">
        <f>SUM(T223:T237)</f>
        <v>0</v>
      </c>
      <c r="AR222" s="194" t="s">
        <v>80</v>
      </c>
      <c r="AT222" s="195" t="s">
        <v>71</v>
      </c>
      <c r="AU222" s="195" t="s">
        <v>80</v>
      </c>
      <c r="AY222" s="194" t="s">
        <v>116</v>
      </c>
      <c r="BK222" s="196">
        <f>SUM(BK223:BK237)</f>
        <v>0</v>
      </c>
    </row>
    <row r="223" s="1" customFormat="1" ht="16.5" customHeight="1">
      <c r="B223" s="36"/>
      <c r="C223" s="199" t="s">
        <v>359</v>
      </c>
      <c r="D223" s="199" t="s">
        <v>118</v>
      </c>
      <c r="E223" s="200" t="s">
        <v>360</v>
      </c>
      <c r="F223" s="201" t="s">
        <v>361</v>
      </c>
      <c r="G223" s="202" t="s">
        <v>239</v>
      </c>
      <c r="H223" s="203">
        <v>18.143999999999998</v>
      </c>
      <c r="I223" s="204"/>
      <c r="J223" s="205">
        <f>ROUND(I223*H223,2)</f>
        <v>0</v>
      </c>
      <c r="K223" s="201" t="s">
        <v>122</v>
      </c>
      <c r="L223" s="41"/>
      <c r="M223" s="206" t="s">
        <v>1</v>
      </c>
      <c r="N223" s="207" t="s">
        <v>43</v>
      </c>
      <c r="O223" s="77"/>
      <c r="P223" s="208">
        <f>O223*H223</f>
        <v>0</v>
      </c>
      <c r="Q223" s="208">
        <v>1.0000000000000001E-05</v>
      </c>
      <c r="R223" s="208">
        <f>Q223*H223</f>
        <v>0.00018144</v>
      </c>
      <c r="S223" s="208">
        <v>0</v>
      </c>
      <c r="T223" s="209">
        <f>S223*H223</f>
        <v>0</v>
      </c>
      <c r="AR223" s="15" t="s">
        <v>123</v>
      </c>
      <c r="AT223" s="15" t="s">
        <v>118</v>
      </c>
      <c r="AU223" s="15" t="s">
        <v>82</v>
      </c>
      <c r="AY223" s="15" t="s">
        <v>116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5" t="s">
        <v>80</v>
      </c>
      <c r="BK223" s="210">
        <f>ROUND(I223*H223,2)</f>
        <v>0</v>
      </c>
      <c r="BL223" s="15" t="s">
        <v>123</v>
      </c>
      <c r="BM223" s="15" t="s">
        <v>362</v>
      </c>
    </row>
    <row r="224" s="11" customFormat="1">
      <c r="B224" s="211"/>
      <c r="C224" s="212"/>
      <c r="D224" s="213" t="s">
        <v>133</v>
      </c>
      <c r="E224" s="214" t="s">
        <v>1</v>
      </c>
      <c r="F224" s="215" t="s">
        <v>363</v>
      </c>
      <c r="G224" s="212"/>
      <c r="H224" s="216">
        <v>18.143999999999998</v>
      </c>
      <c r="I224" s="217"/>
      <c r="J224" s="212"/>
      <c r="K224" s="212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133</v>
      </c>
      <c r="AU224" s="222" t="s">
        <v>82</v>
      </c>
      <c r="AV224" s="11" t="s">
        <v>82</v>
      </c>
      <c r="AW224" s="11" t="s">
        <v>34</v>
      </c>
      <c r="AX224" s="11" t="s">
        <v>80</v>
      </c>
      <c r="AY224" s="222" t="s">
        <v>116</v>
      </c>
    </row>
    <row r="225" s="1" customFormat="1" ht="16.5" customHeight="1">
      <c r="B225" s="36"/>
      <c r="C225" s="245" t="s">
        <v>364</v>
      </c>
      <c r="D225" s="245" t="s">
        <v>188</v>
      </c>
      <c r="E225" s="246" t="s">
        <v>365</v>
      </c>
      <c r="F225" s="247" t="s">
        <v>366</v>
      </c>
      <c r="G225" s="248" t="s">
        <v>239</v>
      </c>
      <c r="H225" s="249">
        <v>19.233000000000001</v>
      </c>
      <c r="I225" s="250"/>
      <c r="J225" s="251">
        <f>ROUND(I225*H225,2)</f>
        <v>0</v>
      </c>
      <c r="K225" s="247" t="s">
        <v>122</v>
      </c>
      <c r="L225" s="252"/>
      <c r="M225" s="253" t="s">
        <v>1</v>
      </c>
      <c r="N225" s="254" t="s">
        <v>43</v>
      </c>
      <c r="O225" s="77"/>
      <c r="P225" s="208">
        <f>O225*H225</f>
        <v>0</v>
      </c>
      <c r="Q225" s="208">
        <v>0.0035999999999999999</v>
      </c>
      <c r="R225" s="208">
        <f>Q225*H225</f>
        <v>0.069238800000000003</v>
      </c>
      <c r="S225" s="208">
        <v>0</v>
      </c>
      <c r="T225" s="209">
        <f>S225*H225</f>
        <v>0</v>
      </c>
      <c r="AR225" s="15" t="s">
        <v>162</v>
      </c>
      <c r="AT225" s="15" t="s">
        <v>188</v>
      </c>
      <c r="AU225" s="15" t="s">
        <v>82</v>
      </c>
      <c r="AY225" s="15" t="s">
        <v>116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80</v>
      </c>
      <c r="BK225" s="210">
        <f>ROUND(I225*H225,2)</f>
        <v>0</v>
      </c>
      <c r="BL225" s="15" t="s">
        <v>123</v>
      </c>
      <c r="BM225" s="15" t="s">
        <v>367</v>
      </c>
    </row>
    <row r="226" s="11" customFormat="1">
      <c r="B226" s="211"/>
      <c r="C226" s="212"/>
      <c r="D226" s="213" t="s">
        <v>133</v>
      </c>
      <c r="E226" s="212"/>
      <c r="F226" s="215" t="s">
        <v>368</v>
      </c>
      <c r="G226" s="212"/>
      <c r="H226" s="216">
        <v>19.233000000000001</v>
      </c>
      <c r="I226" s="217"/>
      <c r="J226" s="212"/>
      <c r="K226" s="212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133</v>
      </c>
      <c r="AU226" s="222" t="s">
        <v>82</v>
      </c>
      <c r="AV226" s="11" t="s">
        <v>82</v>
      </c>
      <c r="AW226" s="11" t="s">
        <v>4</v>
      </c>
      <c r="AX226" s="11" t="s">
        <v>80</v>
      </c>
      <c r="AY226" s="222" t="s">
        <v>116</v>
      </c>
    </row>
    <row r="227" s="1" customFormat="1" ht="16.5" customHeight="1">
      <c r="B227" s="36"/>
      <c r="C227" s="199" t="s">
        <v>369</v>
      </c>
      <c r="D227" s="199" t="s">
        <v>118</v>
      </c>
      <c r="E227" s="200" t="s">
        <v>370</v>
      </c>
      <c r="F227" s="201" t="s">
        <v>371</v>
      </c>
      <c r="G227" s="202" t="s">
        <v>121</v>
      </c>
      <c r="H227" s="203">
        <v>1</v>
      </c>
      <c r="I227" s="204"/>
      <c r="J227" s="205">
        <f>ROUND(I227*H227,2)</f>
        <v>0</v>
      </c>
      <c r="K227" s="201" t="s">
        <v>122</v>
      </c>
      <c r="L227" s="41"/>
      <c r="M227" s="206" t="s">
        <v>1</v>
      </c>
      <c r="N227" s="207" t="s">
        <v>43</v>
      </c>
      <c r="O227" s="77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AR227" s="15" t="s">
        <v>123</v>
      </c>
      <c r="AT227" s="15" t="s">
        <v>118</v>
      </c>
      <c r="AU227" s="15" t="s">
        <v>82</v>
      </c>
      <c r="AY227" s="15" t="s">
        <v>116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80</v>
      </c>
      <c r="BK227" s="210">
        <f>ROUND(I227*H227,2)</f>
        <v>0</v>
      </c>
      <c r="BL227" s="15" t="s">
        <v>123</v>
      </c>
      <c r="BM227" s="15" t="s">
        <v>372</v>
      </c>
    </row>
    <row r="228" s="1" customFormat="1" ht="16.5" customHeight="1">
      <c r="B228" s="36"/>
      <c r="C228" s="245" t="s">
        <v>373</v>
      </c>
      <c r="D228" s="245" t="s">
        <v>188</v>
      </c>
      <c r="E228" s="246" t="s">
        <v>374</v>
      </c>
      <c r="F228" s="247" t="s">
        <v>375</v>
      </c>
      <c r="G228" s="248" t="s">
        <v>121</v>
      </c>
      <c r="H228" s="249">
        <v>1</v>
      </c>
      <c r="I228" s="250"/>
      <c r="J228" s="251">
        <f>ROUND(I228*H228,2)</f>
        <v>0</v>
      </c>
      <c r="K228" s="247" t="s">
        <v>122</v>
      </c>
      <c r="L228" s="252"/>
      <c r="M228" s="253" t="s">
        <v>1</v>
      </c>
      <c r="N228" s="254" t="s">
        <v>43</v>
      </c>
      <c r="O228" s="77"/>
      <c r="P228" s="208">
        <f>O228*H228</f>
        <v>0</v>
      </c>
      <c r="Q228" s="208">
        <v>0.0038</v>
      </c>
      <c r="R228" s="208">
        <f>Q228*H228</f>
        <v>0.0038</v>
      </c>
      <c r="S228" s="208">
        <v>0</v>
      </c>
      <c r="T228" s="209">
        <f>S228*H228</f>
        <v>0</v>
      </c>
      <c r="AR228" s="15" t="s">
        <v>162</v>
      </c>
      <c r="AT228" s="15" t="s">
        <v>188</v>
      </c>
      <c r="AU228" s="15" t="s">
        <v>82</v>
      </c>
      <c r="AY228" s="15" t="s">
        <v>116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5" t="s">
        <v>80</v>
      </c>
      <c r="BK228" s="210">
        <f>ROUND(I228*H228,2)</f>
        <v>0</v>
      </c>
      <c r="BL228" s="15" t="s">
        <v>123</v>
      </c>
      <c r="BM228" s="15" t="s">
        <v>376</v>
      </c>
    </row>
    <row r="229" s="1" customFormat="1" ht="16.5" customHeight="1">
      <c r="B229" s="36"/>
      <c r="C229" s="199" t="s">
        <v>377</v>
      </c>
      <c r="D229" s="199" t="s">
        <v>118</v>
      </c>
      <c r="E229" s="200" t="s">
        <v>378</v>
      </c>
      <c r="F229" s="201" t="s">
        <v>379</v>
      </c>
      <c r="G229" s="202" t="s">
        <v>121</v>
      </c>
      <c r="H229" s="203">
        <v>1</v>
      </c>
      <c r="I229" s="204"/>
      <c r="J229" s="205">
        <f>ROUND(I229*H229,2)</f>
        <v>0</v>
      </c>
      <c r="K229" s="201" t="s">
        <v>122</v>
      </c>
      <c r="L229" s="41"/>
      <c r="M229" s="206" t="s">
        <v>1</v>
      </c>
      <c r="N229" s="207" t="s">
        <v>43</v>
      </c>
      <c r="O229" s="77"/>
      <c r="P229" s="208">
        <f>O229*H229</f>
        <v>0</v>
      </c>
      <c r="Q229" s="208">
        <v>1.92726</v>
      </c>
      <c r="R229" s="208">
        <f>Q229*H229</f>
        <v>1.92726</v>
      </c>
      <c r="S229" s="208">
        <v>0</v>
      </c>
      <c r="T229" s="209">
        <f>S229*H229</f>
        <v>0</v>
      </c>
      <c r="AR229" s="15" t="s">
        <v>123</v>
      </c>
      <c r="AT229" s="15" t="s">
        <v>118</v>
      </c>
      <c r="AU229" s="15" t="s">
        <v>82</v>
      </c>
      <c r="AY229" s="15" t="s">
        <v>116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5" t="s">
        <v>80</v>
      </c>
      <c r="BK229" s="210">
        <f>ROUND(I229*H229,2)</f>
        <v>0</v>
      </c>
      <c r="BL229" s="15" t="s">
        <v>123</v>
      </c>
      <c r="BM229" s="15" t="s">
        <v>380</v>
      </c>
    </row>
    <row r="230" s="1" customFormat="1" ht="16.5" customHeight="1">
      <c r="B230" s="36"/>
      <c r="C230" s="245" t="s">
        <v>381</v>
      </c>
      <c r="D230" s="245" t="s">
        <v>188</v>
      </c>
      <c r="E230" s="246" t="s">
        <v>382</v>
      </c>
      <c r="F230" s="247" t="s">
        <v>383</v>
      </c>
      <c r="G230" s="248" t="s">
        <v>121</v>
      </c>
      <c r="H230" s="249">
        <v>1</v>
      </c>
      <c r="I230" s="250"/>
      <c r="J230" s="251">
        <f>ROUND(I230*H230,2)</f>
        <v>0</v>
      </c>
      <c r="K230" s="247" t="s">
        <v>122</v>
      </c>
      <c r="L230" s="252"/>
      <c r="M230" s="253" t="s">
        <v>1</v>
      </c>
      <c r="N230" s="254" t="s">
        <v>43</v>
      </c>
      <c r="O230" s="77"/>
      <c r="P230" s="208">
        <f>O230*H230</f>
        <v>0</v>
      </c>
      <c r="Q230" s="208">
        <v>0.254</v>
      </c>
      <c r="R230" s="208">
        <f>Q230*H230</f>
        <v>0.254</v>
      </c>
      <c r="S230" s="208">
        <v>0</v>
      </c>
      <c r="T230" s="209">
        <f>S230*H230</f>
        <v>0</v>
      </c>
      <c r="AR230" s="15" t="s">
        <v>162</v>
      </c>
      <c r="AT230" s="15" t="s">
        <v>188</v>
      </c>
      <c r="AU230" s="15" t="s">
        <v>82</v>
      </c>
      <c r="AY230" s="15" t="s">
        <v>116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5" t="s">
        <v>80</v>
      </c>
      <c r="BK230" s="210">
        <f>ROUND(I230*H230,2)</f>
        <v>0</v>
      </c>
      <c r="BL230" s="15" t="s">
        <v>123</v>
      </c>
      <c r="BM230" s="15" t="s">
        <v>384</v>
      </c>
    </row>
    <row r="231" s="1" customFormat="1" ht="16.5" customHeight="1">
      <c r="B231" s="36"/>
      <c r="C231" s="245" t="s">
        <v>385</v>
      </c>
      <c r="D231" s="245" t="s">
        <v>188</v>
      </c>
      <c r="E231" s="246" t="s">
        <v>386</v>
      </c>
      <c r="F231" s="247" t="s">
        <v>387</v>
      </c>
      <c r="G231" s="248" t="s">
        <v>121</v>
      </c>
      <c r="H231" s="249">
        <v>1</v>
      </c>
      <c r="I231" s="250"/>
      <c r="J231" s="251">
        <f>ROUND(I231*H231,2)</f>
        <v>0</v>
      </c>
      <c r="K231" s="247" t="s">
        <v>122</v>
      </c>
      <c r="L231" s="252"/>
      <c r="M231" s="253" t="s">
        <v>1</v>
      </c>
      <c r="N231" s="254" t="s">
        <v>43</v>
      </c>
      <c r="O231" s="77"/>
      <c r="P231" s="208">
        <f>O231*H231</f>
        <v>0</v>
      </c>
      <c r="Q231" s="208">
        <v>0.50600000000000001</v>
      </c>
      <c r="R231" s="208">
        <f>Q231*H231</f>
        <v>0.50600000000000001</v>
      </c>
      <c r="S231" s="208">
        <v>0</v>
      </c>
      <c r="T231" s="209">
        <f>S231*H231</f>
        <v>0</v>
      </c>
      <c r="AR231" s="15" t="s">
        <v>162</v>
      </c>
      <c r="AT231" s="15" t="s">
        <v>188</v>
      </c>
      <c r="AU231" s="15" t="s">
        <v>82</v>
      </c>
      <c r="AY231" s="15" t="s">
        <v>116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5" t="s">
        <v>80</v>
      </c>
      <c r="BK231" s="210">
        <f>ROUND(I231*H231,2)</f>
        <v>0</v>
      </c>
      <c r="BL231" s="15" t="s">
        <v>123</v>
      </c>
      <c r="BM231" s="15" t="s">
        <v>388</v>
      </c>
    </row>
    <row r="232" s="1" customFormat="1" ht="16.5" customHeight="1">
      <c r="B232" s="36"/>
      <c r="C232" s="245" t="s">
        <v>389</v>
      </c>
      <c r="D232" s="245" t="s">
        <v>188</v>
      </c>
      <c r="E232" s="246" t="s">
        <v>390</v>
      </c>
      <c r="F232" s="247" t="s">
        <v>391</v>
      </c>
      <c r="G232" s="248" t="s">
        <v>121</v>
      </c>
      <c r="H232" s="249">
        <v>1</v>
      </c>
      <c r="I232" s="250"/>
      <c r="J232" s="251">
        <f>ROUND(I232*H232,2)</f>
        <v>0</v>
      </c>
      <c r="K232" s="247" t="s">
        <v>122</v>
      </c>
      <c r="L232" s="252"/>
      <c r="M232" s="253" t="s">
        <v>1</v>
      </c>
      <c r="N232" s="254" t="s">
        <v>43</v>
      </c>
      <c r="O232" s="77"/>
      <c r="P232" s="208">
        <f>O232*H232</f>
        <v>0</v>
      </c>
      <c r="Q232" s="208">
        <v>0.58499999999999996</v>
      </c>
      <c r="R232" s="208">
        <f>Q232*H232</f>
        <v>0.58499999999999996</v>
      </c>
      <c r="S232" s="208">
        <v>0</v>
      </c>
      <c r="T232" s="209">
        <f>S232*H232</f>
        <v>0</v>
      </c>
      <c r="AR232" s="15" t="s">
        <v>162</v>
      </c>
      <c r="AT232" s="15" t="s">
        <v>188</v>
      </c>
      <c r="AU232" s="15" t="s">
        <v>82</v>
      </c>
      <c r="AY232" s="15" t="s">
        <v>116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5" t="s">
        <v>80</v>
      </c>
      <c r="BK232" s="210">
        <f>ROUND(I232*H232,2)</f>
        <v>0</v>
      </c>
      <c r="BL232" s="15" t="s">
        <v>123</v>
      </c>
      <c r="BM232" s="15" t="s">
        <v>392</v>
      </c>
    </row>
    <row r="233" s="1" customFormat="1" ht="16.5" customHeight="1">
      <c r="B233" s="36"/>
      <c r="C233" s="245" t="s">
        <v>393</v>
      </c>
      <c r="D233" s="245" t="s">
        <v>188</v>
      </c>
      <c r="E233" s="246" t="s">
        <v>394</v>
      </c>
      <c r="F233" s="247" t="s">
        <v>395</v>
      </c>
      <c r="G233" s="248" t="s">
        <v>292</v>
      </c>
      <c r="H233" s="249">
        <v>1</v>
      </c>
      <c r="I233" s="250"/>
      <c r="J233" s="251">
        <f>ROUND(I233*H233,2)</f>
        <v>0</v>
      </c>
      <c r="K233" s="247" t="s">
        <v>1</v>
      </c>
      <c r="L233" s="252"/>
      <c r="M233" s="253" t="s">
        <v>1</v>
      </c>
      <c r="N233" s="254" t="s">
        <v>43</v>
      </c>
      <c r="O233" s="77"/>
      <c r="P233" s="208">
        <f>O233*H233</f>
        <v>0</v>
      </c>
      <c r="Q233" s="208">
        <v>0.074999999999999997</v>
      </c>
      <c r="R233" s="208">
        <f>Q233*H233</f>
        <v>0.074999999999999997</v>
      </c>
      <c r="S233" s="208">
        <v>0</v>
      </c>
      <c r="T233" s="209">
        <f>S233*H233</f>
        <v>0</v>
      </c>
      <c r="AR233" s="15" t="s">
        <v>162</v>
      </c>
      <c r="AT233" s="15" t="s">
        <v>188</v>
      </c>
      <c r="AU233" s="15" t="s">
        <v>82</v>
      </c>
      <c r="AY233" s="15" t="s">
        <v>116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5" t="s">
        <v>80</v>
      </c>
      <c r="BK233" s="210">
        <f>ROUND(I233*H233,2)</f>
        <v>0</v>
      </c>
      <c r="BL233" s="15" t="s">
        <v>123</v>
      </c>
      <c r="BM233" s="15" t="s">
        <v>396</v>
      </c>
    </row>
    <row r="234" s="1" customFormat="1" ht="16.5" customHeight="1">
      <c r="B234" s="36"/>
      <c r="C234" s="199" t="s">
        <v>397</v>
      </c>
      <c r="D234" s="199" t="s">
        <v>118</v>
      </c>
      <c r="E234" s="200" t="s">
        <v>398</v>
      </c>
      <c r="F234" s="201" t="s">
        <v>399</v>
      </c>
      <c r="G234" s="202" t="s">
        <v>121</v>
      </c>
      <c r="H234" s="203">
        <v>2</v>
      </c>
      <c r="I234" s="204"/>
      <c r="J234" s="205">
        <f>ROUND(I234*H234,2)</f>
        <v>0</v>
      </c>
      <c r="K234" s="201" t="s">
        <v>122</v>
      </c>
      <c r="L234" s="41"/>
      <c r="M234" s="206" t="s">
        <v>1</v>
      </c>
      <c r="N234" s="207" t="s">
        <v>43</v>
      </c>
      <c r="O234" s="77"/>
      <c r="P234" s="208">
        <f>O234*H234</f>
        <v>0</v>
      </c>
      <c r="Q234" s="208">
        <v>0.064049999999999996</v>
      </c>
      <c r="R234" s="208">
        <f>Q234*H234</f>
        <v>0.12809999999999999</v>
      </c>
      <c r="S234" s="208">
        <v>0</v>
      </c>
      <c r="T234" s="209">
        <f>S234*H234</f>
        <v>0</v>
      </c>
      <c r="AR234" s="15" t="s">
        <v>123</v>
      </c>
      <c r="AT234" s="15" t="s">
        <v>118</v>
      </c>
      <c r="AU234" s="15" t="s">
        <v>82</v>
      </c>
      <c r="AY234" s="15" t="s">
        <v>116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5" t="s">
        <v>80</v>
      </c>
      <c r="BK234" s="210">
        <f>ROUND(I234*H234,2)</f>
        <v>0</v>
      </c>
      <c r="BL234" s="15" t="s">
        <v>123</v>
      </c>
      <c r="BM234" s="15" t="s">
        <v>400</v>
      </c>
    </row>
    <row r="235" s="1" customFormat="1" ht="16.5" customHeight="1">
      <c r="B235" s="36"/>
      <c r="C235" s="199" t="s">
        <v>401</v>
      </c>
      <c r="D235" s="199" t="s">
        <v>118</v>
      </c>
      <c r="E235" s="200" t="s">
        <v>402</v>
      </c>
      <c r="F235" s="201" t="s">
        <v>403</v>
      </c>
      <c r="G235" s="202" t="s">
        <v>121</v>
      </c>
      <c r="H235" s="203">
        <v>2</v>
      </c>
      <c r="I235" s="204"/>
      <c r="J235" s="205">
        <f>ROUND(I235*H235,2)</f>
        <v>0</v>
      </c>
      <c r="K235" s="201" t="s">
        <v>122</v>
      </c>
      <c r="L235" s="41"/>
      <c r="M235" s="206" t="s">
        <v>1</v>
      </c>
      <c r="N235" s="207" t="s">
        <v>43</v>
      </c>
      <c r="O235" s="77"/>
      <c r="P235" s="208">
        <f>O235*H235</f>
        <v>0</v>
      </c>
      <c r="Q235" s="208">
        <v>0.00396</v>
      </c>
      <c r="R235" s="208">
        <f>Q235*H235</f>
        <v>0.00792</v>
      </c>
      <c r="S235" s="208">
        <v>0</v>
      </c>
      <c r="T235" s="209">
        <f>S235*H235</f>
        <v>0</v>
      </c>
      <c r="AR235" s="15" t="s">
        <v>123</v>
      </c>
      <c r="AT235" s="15" t="s">
        <v>118</v>
      </c>
      <c r="AU235" s="15" t="s">
        <v>82</v>
      </c>
      <c r="AY235" s="15" t="s">
        <v>116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5" t="s">
        <v>80</v>
      </c>
      <c r="BK235" s="210">
        <f>ROUND(I235*H235,2)</f>
        <v>0</v>
      </c>
      <c r="BL235" s="15" t="s">
        <v>123</v>
      </c>
      <c r="BM235" s="15" t="s">
        <v>404</v>
      </c>
    </row>
    <row r="236" s="1" customFormat="1" ht="16.5" customHeight="1">
      <c r="B236" s="36"/>
      <c r="C236" s="199" t="s">
        <v>405</v>
      </c>
      <c r="D236" s="199" t="s">
        <v>118</v>
      </c>
      <c r="E236" s="200" t="s">
        <v>406</v>
      </c>
      <c r="F236" s="201" t="s">
        <v>407</v>
      </c>
      <c r="G236" s="202" t="s">
        <v>121</v>
      </c>
      <c r="H236" s="203">
        <v>2</v>
      </c>
      <c r="I236" s="204"/>
      <c r="J236" s="205">
        <f>ROUND(I236*H236,2)</f>
        <v>0</v>
      </c>
      <c r="K236" s="201" t="s">
        <v>122</v>
      </c>
      <c r="L236" s="41"/>
      <c r="M236" s="206" t="s">
        <v>1</v>
      </c>
      <c r="N236" s="207" t="s">
        <v>43</v>
      </c>
      <c r="O236" s="77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AR236" s="15" t="s">
        <v>123</v>
      </c>
      <c r="AT236" s="15" t="s">
        <v>118</v>
      </c>
      <c r="AU236" s="15" t="s">
        <v>82</v>
      </c>
      <c r="AY236" s="15" t="s">
        <v>116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5" t="s">
        <v>80</v>
      </c>
      <c r="BK236" s="210">
        <f>ROUND(I236*H236,2)</f>
        <v>0</v>
      </c>
      <c r="BL236" s="15" t="s">
        <v>123</v>
      </c>
      <c r="BM236" s="15" t="s">
        <v>408</v>
      </c>
    </row>
    <row r="237" s="1" customFormat="1" ht="16.5" customHeight="1">
      <c r="B237" s="36"/>
      <c r="C237" s="199" t="s">
        <v>409</v>
      </c>
      <c r="D237" s="199" t="s">
        <v>118</v>
      </c>
      <c r="E237" s="200" t="s">
        <v>410</v>
      </c>
      <c r="F237" s="201" t="s">
        <v>411</v>
      </c>
      <c r="G237" s="202" t="s">
        <v>121</v>
      </c>
      <c r="H237" s="203">
        <v>2</v>
      </c>
      <c r="I237" s="204"/>
      <c r="J237" s="205">
        <f>ROUND(I237*H237,2)</f>
        <v>0</v>
      </c>
      <c r="K237" s="201" t="s">
        <v>122</v>
      </c>
      <c r="L237" s="41"/>
      <c r="M237" s="206" t="s">
        <v>1</v>
      </c>
      <c r="N237" s="207" t="s">
        <v>43</v>
      </c>
      <c r="O237" s="77"/>
      <c r="P237" s="208">
        <f>O237*H237</f>
        <v>0</v>
      </c>
      <c r="Q237" s="208">
        <v>0.027150000000000001</v>
      </c>
      <c r="R237" s="208">
        <f>Q237*H237</f>
        <v>0.054300000000000001</v>
      </c>
      <c r="S237" s="208">
        <v>0</v>
      </c>
      <c r="T237" s="209">
        <f>S237*H237</f>
        <v>0</v>
      </c>
      <c r="AR237" s="15" t="s">
        <v>123</v>
      </c>
      <c r="AT237" s="15" t="s">
        <v>118</v>
      </c>
      <c r="AU237" s="15" t="s">
        <v>82</v>
      </c>
      <c r="AY237" s="15" t="s">
        <v>116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5" t="s">
        <v>80</v>
      </c>
      <c r="BK237" s="210">
        <f>ROUND(I237*H237,2)</f>
        <v>0</v>
      </c>
      <c r="BL237" s="15" t="s">
        <v>123</v>
      </c>
      <c r="BM237" s="15" t="s">
        <v>412</v>
      </c>
    </row>
    <row r="238" s="10" customFormat="1" ht="22.8" customHeight="1">
      <c r="B238" s="183"/>
      <c r="C238" s="184"/>
      <c r="D238" s="185" t="s">
        <v>71</v>
      </c>
      <c r="E238" s="197" t="s">
        <v>169</v>
      </c>
      <c r="F238" s="197" t="s">
        <v>413</v>
      </c>
      <c r="G238" s="184"/>
      <c r="H238" s="184"/>
      <c r="I238" s="187"/>
      <c r="J238" s="198">
        <f>BK238</f>
        <v>0</v>
      </c>
      <c r="K238" s="184"/>
      <c r="L238" s="189"/>
      <c r="M238" s="190"/>
      <c r="N238" s="191"/>
      <c r="O238" s="191"/>
      <c r="P238" s="192">
        <f>SUM(P239:P242)</f>
        <v>0</v>
      </c>
      <c r="Q238" s="191"/>
      <c r="R238" s="192">
        <f>SUM(R239:R242)</f>
        <v>22.944976500000003</v>
      </c>
      <c r="S238" s="191"/>
      <c r="T238" s="193">
        <f>SUM(T239:T242)</f>
        <v>0</v>
      </c>
      <c r="AR238" s="194" t="s">
        <v>80</v>
      </c>
      <c r="AT238" s="195" t="s">
        <v>71</v>
      </c>
      <c r="AU238" s="195" t="s">
        <v>80</v>
      </c>
      <c r="AY238" s="194" t="s">
        <v>116</v>
      </c>
      <c r="BK238" s="196">
        <f>SUM(BK239:BK242)</f>
        <v>0</v>
      </c>
    </row>
    <row r="239" s="1" customFormat="1" ht="16.5" customHeight="1">
      <c r="B239" s="36"/>
      <c r="C239" s="199" t="s">
        <v>414</v>
      </c>
      <c r="D239" s="199" t="s">
        <v>118</v>
      </c>
      <c r="E239" s="200" t="s">
        <v>415</v>
      </c>
      <c r="F239" s="201" t="s">
        <v>416</v>
      </c>
      <c r="G239" s="202" t="s">
        <v>239</v>
      </c>
      <c r="H239" s="203">
        <v>153.55000000000001</v>
      </c>
      <c r="I239" s="204"/>
      <c r="J239" s="205">
        <f>ROUND(I239*H239,2)</f>
        <v>0</v>
      </c>
      <c r="K239" s="201" t="s">
        <v>122</v>
      </c>
      <c r="L239" s="41"/>
      <c r="M239" s="206" t="s">
        <v>1</v>
      </c>
      <c r="N239" s="207" t="s">
        <v>43</v>
      </c>
      <c r="O239" s="77"/>
      <c r="P239" s="208">
        <f>O239*H239</f>
        <v>0</v>
      </c>
      <c r="Q239" s="208">
        <v>0.14943000000000001</v>
      </c>
      <c r="R239" s="208">
        <f>Q239*H239</f>
        <v>22.944976500000003</v>
      </c>
      <c r="S239" s="208">
        <v>0</v>
      </c>
      <c r="T239" s="209">
        <f>S239*H239</f>
        <v>0</v>
      </c>
      <c r="AR239" s="15" t="s">
        <v>123</v>
      </c>
      <c r="AT239" s="15" t="s">
        <v>118</v>
      </c>
      <c r="AU239" s="15" t="s">
        <v>82</v>
      </c>
      <c r="AY239" s="15" t="s">
        <v>116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5" t="s">
        <v>80</v>
      </c>
      <c r="BK239" s="210">
        <f>ROUND(I239*H239,2)</f>
        <v>0</v>
      </c>
      <c r="BL239" s="15" t="s">
        <v>123</v>
      </c>
      <c r="BM239" s="15" t="s">
        <v>417</v>
      </c>
    </row>
    <row r="240" s="11" customFormat="1">
      <c r="B240" s="211"/>
      <c r="C240" s="212"/>
      <c r="D240" s="213" t="s">
        <v>133</v>
      </c>
      <c r="E240" s="214" t="s">
        <v>1</v>
      </c>
      <c r="F240" s="215" t="s">
        <v>418</v>
      </c>
      <c r="G240" s="212"/>
      <c r="H240" s="216">
        <v>116</v>
      </c>
      <c r="I240" s="217"/>
      <c r="J240" s="212"/>
      <c r="K240" s="212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133</v>
      </c>
      <c r="AU240" s="222" t="s">
        <v>82</v>
      </c>
      <c r="AV240" s="11" t="s">
        <v>82</v>
      </c>
      <c r="AW240" s="11" t="s">
        <v>34</v>
      </c>
      <c r="AX240" s="11" t="s">
        <v>72</v>
      </c>
      <c r="AY240" s="222" t="s">
        <v>116</v>
      </c>
    </row>
    <row r="241" s="11" customFormat="1">
      <c r="B241" s="211"/>
      <c r="C241" s="212"/>
      <c r="D241" s="213" t="s">
        <v>133</v>
      </c>
      <c r="E241" s="214" t="s">
        <v>1</v>
      </c>
      <c r="F241" s="215" t="s">
        <v>419</v>
      </c>
      <c r="G241" s="212"/>
      <c r="H241" s="216">
        <v>37.549999999999997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133</v>
      </c>
      <c r="AU241" s="222" t="s">
        <v>82</v>
      </c>
      <c r="AV241" s="11" t="s">
        <v>82</v>
      </c>
      <c r="AW241" s="11" t="s">
        <v>34</v>
      </c>
      <c r="AX241" s="11" t="s">
        <v>72</v>
      </c>
      <c r="AY241" s="222" t="s">
        <v>116</v>
      </c>
    </row>
    <row r="242" s="13" customFormat="1">
      <c r="B242" s="234"/>
      <c r="C242" s="235"/>
      <c r="D242" s="213" t="s">
        <v>133</v>
      </c>
      <c r="E242" s="236" t="s">
        <v>1</v>
      </c>
      <c r="F242" s="237" t="s">
        <v>139</v>
      </c>
      <c r="G242" s="235"/>
      <c r="H242" s="238">
        <v>153.55000000000001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133</v>
      </c>
      <c r="AU242" s="244" t="s">
        <v>82</v>
      </c>
      <c r="AV242" s="13" t="s">
        <v>123</v>
      </c>
      <c r="AW242" s="13" t="s">
        <v>34</v>
      </c>
      <c r="AX242" s="13" t="s">
        <v>80</v>
      </c>
      <c r="AY242" s="244" t="s">
        <v>116</v>
      </c>
    </row>
    <row r="243" s="10" customFormat="1" ht="22.8" customHeight="1">
      <c r="B243" s="183"/>
      <c r="C243" s="184"/>
      <c r="D243" s="185" t="s">
        <v>71</v>
      </c>
      <c r="E243" s="197" t="s">
        <v>420</v>
      </c>
      <c r="F243" s="197" t="s">
        <v>421</v>
      </c>
      <c r="G243" s="184"/>
      <c r="H243" s="184"/>
      <c r="I243" s="187"/>
      <c r="J243" s="198">
        <f>BK243</f>
        <v>0</v>
      </c>
      <c r="K243" s="184"/>
      <c r="L243" s="189"/>
      <c r="M243" s="190"/>
      <c r="N243" s="191"/>
      <c r="O243" s="191"/>
      <c r="P243" s="192">
        <f>P244</f>
        <v>0</v>
      </c>
      <c r="Q243" s="191"/>
      <c r="R243" s="192">
        <f>R244</f>
        <v>0</v>
      </c>
      <c r="S243" s="191"/>
      <c r="T243" s="193">
        <f>T244</f>
        <v>0</v>
      </c>
      <c r="AR243" s="194" t="s">
        <v>80</v>
      </c>
      <c r="AT243" s="195" t="s">
        <v>71</v>
      </c>
      <c r="AU243" s="195" t="s">
        <v>80</v>
      </c>
      <c r="AY243" s="194" t="s">
        <v>116</v>
      </c>
      <c r="BK243" s="196">
        <f>BK244</f>
        <v>0</v>
      </c>
    </row>
    <row r="244" s="1" customFormat="1" ht="16.5" customHeight="1">
      <c r="B244" s="36"/>
      <c r="C244" s="199" t="s">
        <v>422</v>
      </c>
      <c r="D244" s="199" t="s">
        <v>118</v>
      </c>
      <c r="E244" s="200" t="s">
        <v>423</v>
      </c>
      <c r="F244" s="201" t="s">
        <v>424</v>
      </c>
      <c r="G244" s="202" t="s">
        <v>176</v>
      </c>
      <c r="H244" s="203">
        <v>834.84699999999998</v>
      </c>
      <c r="I244" s="204"/>
      <c r="J244" s="205">
        <f>ROUND(I244*H244,2)</f>
        <v>0</v>
      </c>
      <c r="K244" s="201" t="s">
        <v>122</v>
      </c>
      <c r="L244" s="41"/>
      <c r="M244" s="206" t="s">
        <v>1</v>
      </c>
      <c r="N244" s="207" t="s">
        <v>43</v>
      </c>
      <c r="O244" s="77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AR244" s="15" t="s">
        <v>123</v>
      </c>
      <c r="AT244" s="15" t="s">
        <v>118</v>
      </c>
      <c r="AU244" s="15" t="s">
        <v>82</v>
      </c>
      <c r="AY244" s="15" t="s">
        <v>116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5" t="s">
        <v>80</v>
      </c>
      <c r="BK244" s="210">
        <f>ROUND(I244*H244,2)</f>
        <v>0</v>
      </c>
      <c r="BL244" s="15" t="s">
        <v>123</v>
      </c>
      <c r="BM244" s="15" t="s">
        <v>425</v>
      </c>
    </row>
    <row r="245" s="10" customFormat="1" ht="25.92" customHeight="1">
      <c r="B245" s="183"/>
      <c r="C245" s="184"/>
      <c r="D245" s="185" t="s">
        <v>71</v>
      </c>
      <c r="E245" s="186" t="s">
        <v>426</v>
      </c>
      <c r="F245" s="186" t="s">
        <v>427</v>
      </c>
      <c r="G245" s="184"/>
      <c r="H245" s="184"/>
      <c r="I245" s="187"/>
      <c r="J245" s="188">
        <f>BK245</f>
        <v>0</v>
      </c>
      <c r="K245" s="184"/>
      <c r="L245" s="189"/>
      <c r="M245" s="190"/>
      <c r="N245" s="191"/>
      <c r="O245" s="191"/>
      <c r="P245" s="192">
        <f>P246</f>
        <v>0</v>
      </c>
      <c r="Q245" s="191"/>
      <c r="R245" s="192">
        <f>R246</f>
        <v>1.5</v>
      </c>
      <c r="S245" s="191"/>
      <c r="T245" s="193">
        <f>T246</f>
        <v>0</v>
      </c>
      <c r="AR245" s="194" t="s">
        <v>82</v>
      </c>
      <c r="AT245" s="195" t="s">
        <v>71</v>
      </c>
      <c r="AU245" s="195" t="s">
        <v>72</v>
      </c>
      <c r="AY245" s="194" t="s">
        <v>116</v>
      </c>
      <c r="BK245" s="196">
        <f>BK246</f>
        <v>0</v>
      </c>
    </row>
    <row r="246" s="10" customFormat="1" ht="22.8" customHeight="1">
      <c r="B246" s="183"/>
      <c r="C246" s="184"/>
      <c r="D246" s="185" t="s">
        <v>71</v>
      </c>
      <c r="E246" s="197" t="s">
        <v>428</v>
      </c>
      <c r="F246" s="197" t="s">
        <v>429</v>
      </c>
      <c r="G246" s="184"/>
      <c r="H246" s="184"/>
      <c r="I246" s="187"/>
      <c r="J246" s="198">
        <f>BK246</f>
        <v>0</v>
      </c>
      <c r="K246" s="184"/>
      <c r="L246" s="189"/>
      <c r="M246" s="190"/>
      <c r="N246" s="191"/>
      <c r="O246" s="191"/>
      <c r="P246" s="192">
        <f>SUM(P247:P248)</f>
        <v>0</v>
      </c>
      <c r="Q246" s="191"/>
      <c r="R246" s="192">
        <f>SUM(R247:R248)</f>
        <v>1.5</v>
      </c>
      <c r="S246" s="191"/>
      <c r="T246" s="193">
        <f>SUM(T247:T248)</f>
        <v>0</v>
      </c>
      <c r="AR246" s="194" t="s">
        <v>82</v>
      </c>
      <c r="AT246" s="195" t="s">
        <v>71</v>
      </c>
      <c r="AU246" s="195" t="s">
        <v>80</v>
      </c>
      <c r="AY246" s="194" t="s">
        <v>116</v>
      </c>
      <c r="BK246" s="196">
        <f>SUM(BK247:BK248)</f>
        <v>0</v>
      </c>
    </row>
    <row r="247" s="1" customFormat="1" ht="16.5" customHeight="1">
      <c r="B247" s="36"/>
      <c r="C247" s="199" t="s">
        <v>430</v>
      </c>
      <c r="D247" s="199" t="s">
        <v>118</v>
      </c>
      <c r="E247" s="200" t="s">
        <v>431</v>
      </c>
      <c r="F247" s="201" t="s">
        <v>432</v>
      </c>
      <c r="G247" s="202" t="s">
        <v>292</v>
      </c>
      <c r="H247" s="203">
        <v>1</v>
      </c>
      <c r="I247" s="204"/>
      <c r="J247" s="205">
        <f>ROUND(I247*H247,2)</f>
        <v>0</v>
      </c>
      <c r="K247" s="201" t="s">
        <v>1</v>
      </c>
      <c r="L247" s="41"/>
      <c r="M247" s="206" t="s">
        <v>1</v>
      </c>
      <c r="N247" s="207" t="s">
        <v>43</v>
      </c>
      <c r="O247" s="77"/>
      <c r="P247" s="208">
        <f>O247*H247</f>
        <v>0</v>
      </c>
      <c r="Q247" s="208">
        <v>1.5</v>
      </c>
      <c r="R247" s="208">
        <f>Q247*H247</f>
        <v>1.5</v>
      </c>
      <c r="S247" s="208">
        <v>0</v>
      </c>
      <c r="T247" s="209">
        <f>S247*H247</f>
        <v>0</v>
      </c>
      <c r="AR247" s="15" t="s">
        <v>205</v>
      </c>
      <c r="AT247" s="15" t="s">
        <v>118</v>
      </c>
      <c r="AU247" s="15" t="s">
        <v>82</v>
      </c>
      <c r="AY247" s="15" t="s">
        <v>116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5" t="s">
        <v>80</v>
      </c>
      <c r="BK247" s="210">
        <f>ROUND(I247*H247,2)</f>
        <v>0</v>
      </c>
      <c r="BL247" s="15" t="s">
        <v>205</v>
      </c>
      <c r="BM247" s="15" t="s">
        <v>433</v>
      </c>
    </row>
    <row r="248" s="1" customFormat="1">
      <c r="B248" s="36"/>
      <c r="C248" s="37"/>
      <c r="D248" s="213" t="s">
        <v>219</v>
      </c>
      <c r="E248" s="37"/>
      <c r="F248" s="255" t="s">
        <v>434</v>
      </c>
      <c r="G248" s="37"/>
      <c r="H248" s="37"/>
      <c r="I248" s="125"/>
      <c r="J248" s="37"/>
      <c r="K248" s="37"/>
      <c r="L248" s="41"/>
      <c r="M248" s="257"/>
      <c r="N248" s="258"/>
      <c r="O248" s="258"/>
      <c r="P248" s="258"/>
      <c r="Q248" s="258"/>
      <c r="R248" s="258"/>
      <c r="S248" s="258"/>
      <c r="T248" s="259"/>
      <c r="AT248" s="15" t="s">
        <v>219</v>
      </c>
      <c r="AU248" s="15" t="s">
        <v>82</v>
      </c>
    </row>
    <row r="249" s="1" customFormat="1" ht="6.96" customHeight="1">
      <c r="B249" s="55"/>
      <c r="C249" s="56"/>
      <c r="D249" s="56"/>
      <c r="E249" s="56"/>
      <c r="F249" s="56"/>
      <c r="G249" s="56"/>
      <c r="H249" s="56"/>
      <c r="I249" s="149"/>
      <c r="J249" s="56"/>
      <c r="K249" s="56"/>
      <c r="L249" s="41"/>
    </row>
  </sheetData>
  <sheetProtection sheet="1" autoFilter="0" formatColumns="0" formatRows="0" objects="1" scenarios="1" spinCount="100000" saltValue="yKg6YF+3wEShYXjB30GLaFf/qrsQZRv8CPD+kY5uMmLK4gkySTjwnQ/Pi0M5KIL2k0p6zKYUMVOIKPPajlki/A==" hashValue="PEjMC0vGDaLaz5wC+yCGBAJi2eCmGP7iZlBZtuqHvCgibRKvKpF+sDTNTbeo95dsVBchNscPuYRr2RB5yVKWYQ==" algorithmName="SHA-512" password="CC35"/>
  <autoFilter ref="C89:K24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NB-KRUNCIK\Kruncik</dc:creator>
  <cp:lastModifiedBy>NB-KRUNCIK\Kruncik</cp:lastModifiedBy>
  <dcterms:created xsi:type="dcterms:W3CDTF">2020-01-20T15:21:14Z</dcterms:created>
  <dcterms:modified xsi:type="dcterms:W3CDTF">2020-01-20T15:21:17Z</dcterms:modified>
</cp:coreProperties>
</file>